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codeName="DieseArbeitsmappe" defaultThemeVersion="166925"/>
  <mc:AlternateContent xmlns:mc="http://schemas.openxmlformats.org/markup-compatibility/2006">
    <mc:Choice Requires="x15">
      <x15ac:absPath xmlns:x15ac="http://schemas.microsoft.com/office/spreadsheetml/2010/11/ac" url="/Users/doris/Nextcloud/_Dokumente/Business Run/Business Run 2023/Impacts/"/>
    </mc:Choice>
  </mc:AlternateContent>
  <xr:revisionPtr revIDLastSave="0" documentId="8_{5148F9A7-EC7C-0F44-B906-A915D73A6FF2}" xr6:coauthVersionLast="47" xr6:coauthVersionMax="47" xr10:uidLastSave="{00000000-0000-0000-0000-000000000000}"/>
  <bookViews>
    <workbookView xWindow="0" yWindow="500" windowWidth="29040" windowHeight="15840" xr2:uid="{00000000-000D-0000-FFFF-FFFF00000000}"/>
  </bookViews>
  <sheets>
    <sheet name="Bestellschein" sheetId="1" r:id="rId1"/>
  </sheets>
  <definedNames>
    <definedName name="_xlnm.Print_Area" localSheetId="0">Bestellschein!$A$1:$I$109</definedName>
  </definedNames>
  <calcPr calcId="191029" iterate="1" iterateCount="1000" iterateDelta="0.0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1" i="1" l="1"/>
  <c r="H49" i="1"/>
  <c r="H48" i="1"/>
  <c r="G55" i="1"/>
  <c r="H55" i="1" s="1"/>
  <c r="G54" i="1"/>
  <c r="H29" i="1" l="1"/>
  <c r="G56" i="1" l="1"/>
  <c r="H14" i="1" l="1"/>
  <c r="H15" i="1"/>
  <c r="H16" i="1"/>
  <c r="H17" i="1"/>
  <c r="H18" i="1"/>
  <c r="H19" i="1"/>
  <c r="H20" i="1"/>
  <c r="H21" i="1"/>
  <c r="H22" i="1"/>
  <c r="H23" i="1"/>
  <c r="H13" i="1"/>
  <c r="A41" i="1"/>
  <c r="A24" i="1" l="1"/>
  <c r="H12" i="1"/>
  <c r="I24" i="1" s="1"/>
  <c r="A51" i="1" l="1"/>
  <c r="H57" i="1" l="1"/>
  <c r="H35" i="1"/>
  <c r="H36" i="1"/>
  <c r="H37" i="1"/>
  <c r="H38" i="1"/>
  <c r="H39" i="1"/>
  <c r="H40" i="1"/>
  <c r="H34" i="1"/>
  <c r="H46" i="1"/>
  <c r="H47" i="1"/>
  <c r="H50" i="1"/>
  <c r="H45" i="1"/>
  <c r="H30" i="1"/>
  <c r="H28" i="1"/>
  <c r="H27" i="1"/>
  <c r="I51" i="1" l="1"/>
  <c r="I31" i="1"/>
  <c r="I41" i="1"/>
  <c r="H56" i="1"/>
  <c r="H54" i="1" l="1"/>
  <c r="I58" i="1" s="1"/>
  <c r="A58" i="1" l="1"/>
  <c r="A31" i="1"/>
  <c r="I60" i="1" l="1"/>
  <c r="A61" i="1" s="1"/>
  <c r="I61" i="1" s="1"/>
  <c r="I64" i="1" s="1"/>
  <c r="I62" i="1" l="1"/>
  <c r="I63" i="1" l="1"/>
  <c r="I65" i="1"/>
  <c r="I66" i="1" l="1"/>
</calcChain>
</file>

<file path=xl/sharedStrings.xml><?xml version="1.0" encoding="utf-8"?>
<sst xmlns="http://schemas.openxmlformats.org/spreadsheetml/2006/main" count="123" uniqueCount="101">
  <si>
    <t>Mobiltelefon:</t>
  </si>
  <si>
    <t>Email:</t>
  </si>
  <si>
    <t>Bestellnummer:</t>
  </si>
  <si>
    <t>Straße, Nr.:</t>
  </si>
  <si>
    <t>PLZ, Ort:</t>
  </si>
  <si>
    <t>UID-Nummer:</t>
  </si>
  <si>
    <t>RECHNUNGSANSCHRIFT</t>
  </si>
  <si>
    <t>KUNDENDATEN</t>
  </si>
  <si>
    <t>Ansprechperson vor Ort:</t>
  </si>
  <si>
    <t>erwartete Personenanzahl:</t>
  </si>
  <si>
    <t>ZWS</t>
  </si>
  <si>
    <t>Bestellung</t>
  </si>
  <si>
    <t>Gebinde</t>
  </si>
  <si>
    <t>GETRÄNKE</t>
  </si>
  <si>
    <t>Port.</t>
  </si>
  <si>
    <t>WARME GERICHTE</t>
  </si>
  <si>
    <t>extra Gebäck</t>
  </si>
  <si>
    <t>Kaiserschmarrn mit Zwetschkenröster</t>
  </si>
  <si>
    <t>(inkl. Besteck, Teller &amp; Servietten)</t>
  </si>
  <si>
    <t>EQUIPMENT &amp; TISCHWÄSCHE</t>
  </si>
  <si>
    <t>Tischtuch 240 x 140cm</t>
  </si>
  <si>
    <t>Preis / Stk.</t>
  </si>
  <si>
    <t>PERSONAL &amp; LOGISTIK</t>
  </si>
  <si>
    <t>Mitarbeiter für Anlieferung / Auf &amp; Abbau</t>
  </si>
  <si>
    <t>Vorname &amp; Nachname</t>
  </si>
  <si>
    <t>Hiermit bestätige ich,</t>
  </si>
  <si>
    <t>Auftragnehmer:</t>
  </si>
  <si>
    <t>Firmenname:</t>
  </si>
  <si>
    <t>Strasse:</t>
  </si>
  <si>
    <t>PLZ/Ort:</t>
  </si>
  <si>
    <t>FAX:</t>
  </si>
  <si>
    <t>Firmenbuch:</t>
  </si>
  <si>
    <t>UID:</t>
  </si>
  <si>
    <t>Felmayergasse 2</t>
  </si>
  <si>
    <t>1210 Wien</t>
  </si>
  <si>
    <t>(01) 402 08 08 - 80</t>
  </si>
  <si>
    <t>businessrun@impacts.at</t>
  </si>
  <si>
    <t>Bank:</t>
  </si>
  <si>
    <t>Erste Bank der oesterreichischen Sparkassen AG</t>
  </si>
  <si>
    <t>IBAN:</t>
  </si>
  <si>
    <t>BIC:</t>
  </si>
  <si>
    <t>GIBAATWWXXX</t>
  </si>
  <si>
    <t>Für den erteilten Auftrag gelten die allg. Geschäfts- &amp; Lieferbedingungen der Cateringsolutions GmbH.</t>
  </si>
  <si>
    <t xml:space="preserve">saisonaler Obstkorb (ca. 4,5kg) </t>
  </si>
  <si>
    <t>SNACK BOXEN</t>
  </si>
  <si>
    <t>Preis/Port.</t>
  </si>
  <si>
    <t>Gesamtpreis exkl. MwSt.</t>
  </si>
  <si>
    <t>Dose 0,25lt.</t>
  </si>
  <si>
    <t>Red Bull</t>
  </si>
  <si>
    <t>Almdudler</t>
  </si>
  <si>
    <t>G'Spritzt Apfel naturtrüb</t>
  </si>
  <si>
    <t>Pepsi Cola</t>
  </si>
  <si>
    <t>Pepsi Cola MAX</t>
  </si>
  <si>
    <t xml:space="preserve">Grüner Veltliner </t>
  </si>
  <si>
    <t>Flasche 1lt.</t>
  </si>
  <si>
    <t xml:space="preserve">Null Komma Josef </t>
  </si>
  <si>
    <t>Eistee Pfirsich</t>
  </si>
  <si>
    <t>Vöslauer ohne</t>
  </si>
  <si>
    <t xml:space="preserve">Ottakringer Helles </t>
  </si>
  <si>
    <t>Eine Verrechnung erfolgt erst nach 100%iger Bestätigung der Durchführbarkeit.</t>
  </si>
  <si>
    <t>zu Handen:</t>
  </si>
  <si>
    <t>(eine für die oben genannte Firma zeichnungsberechtigte Person)</t>
  </si>
  <si>
    <t>Paar Frankfurter | Senf | Gebäck</t>
  </si>
  <si>
    <t>Vöslauer prickelnd</t>
  </si>
  <si>
    <t>Flasche 0,5lt.</t>
  </si>
  <si>
    <t>Flasche 0,35lt.</t>
  </si>
  <si>
    <t>Flasche 0,33lt.</t>
  </si>
  <si>
    <t>Ottakringer Citrus Radler</t>
  </si>
  <si>
    <t>Bitte prüfen Sie Ihre Rechnungsanschrift sorgfältig.
Für nachträgliche Änderungen werden
 25,00 € Bearbeitungsgebühren verrechnet!</t>
  </si>
  <si>
    <t>VEGAN</t>
  </si>
  <si>
    <t>gebratene Steinpilzknödel | Kräuter-Rahmwirsing</t>
  </si>
  <si>
    <t>gebackenes Hühnerschnitzel | Erdäpfelsalat | Preiselbeeren</t>
  </si>
  <si>
    <t>Paprikahendl | hausgemachte Butterspätzle</t>
  </si>
  <si>
    <t>gratinierte Schinkenfleckerl | Gurkensalat</t>
  </si>
  <si>
    <t>Mitarbeiter für warme Gerichte (16:30-22:00 Uhr)</t>
  </si>
  <si>
    <t>Mitarbeiter für Zeltbetreuung (16:00-23:00 Uhr)</t>
  </si>
  <si>
    <t>zusätzlicher Servicemitarbeiter (16:00-23:00 Uhr) AUF WUNSCH</t>
  </si>
  <si>
    <t>Wieviele Pagodenzelte haben Sie gebucht?</t>
  </si>
  <si>
    <t>TOTAL inkl. MwSt.</t>
  </si>
  <si>
    <t>impacts Catering Wien GmbH</t>
  </si>
  <si>
    <t>AT51 2011 1845 4069 6700</t>
  </si>
  <si>
    <t>FN 575428v HG Wien</t>
  </si>
  <si>
    <t>ATU77919102</t>
  </si>
  <si>
    <t>Das Ende der Bestellfrist ist 10. August 2023</t>
  </si>
  <si>
    <r>
      <t>Tischtuch rund Ø</t>
    </r>
    <r>
      <rPr>
        <sz val="8.5"/>
        <color rgb="FF333333"/>
        <rFont val="Tahoma"/>
        <family val="2"/>
      </rPr>
      <t xml:space="preserve"> </t>
    </r>
    <r>
      <rPr>
        <sz val="10"/>
        <color rgb="FF333333"/>
        <rFont val="Tahoma"/>
        <family val="2"/>
      </rPr>
      <t>280cm</t>
    </r>
  </si>
  <si>
    <r>
      <t xml:space="preserve">Stehtisch </t>
    </r>
    <r>
      <rPr>
        <i/>
        <sz val="10"/>
        <color rgb="FF333333"/>
        <rFont val="Tahoma"/>
        <family val="2"/>
      </rPr>
      <t>(ohne Tischtuch)</t>
    </r>
  </si>
  <si>
    <r>
      <t xml:space="preserve">Kühltruhe </t>
    </r>
    <r>
      <rPr>
        <i/>
        <sz val="8"/>
        <color rgb="FF333333"/>
        <rFont val="Tahoma"/>
        <family val="2"/>
      </rPr>
      <t>(Abmessungen Innen (HxBxT) ca.: 600 x 900 x 500mm)</t>
    </r>
  </si>
  <si>
    <t>Bitte beachten Sie, dass Ihre Bestellung erst NACH Bestätigung von impacts als fixiert gilt.</t>
  </si>
  <si>
    <t>Abgabe der Artikel erfolgt nur in ganzen Gebinden!
Rücknahme und Umtausch bestellter Ware und Artikel ist ausgeschlossen!</t>
  </si>
  <si>
    <r>
      <rPr>
        <b/>
        <i/>
        <u/>
        <sz val="10"/>
        <color rgb="FF333333"/>
        <rFont val="Tahoma"/>
        <family val="2"/>
      </rPr>
      <t>gefüllte Jour-Weckerl CLASSIC BOX</t>
    </r>
    <r>
      <rPr>
        <i/>
        <sz val="10"/>
        <color rgb="FF333333"/>
        <rFont val="Tahoma"/>
        <family val="2"/>
      </rPr>
      <t xml:space="preserve">
</t>
    </r>
    <r>
      <rPr>
        <sz val="10"/>
        <color rgb="FF333333"/>
        <rFont val="Tahoma"/>
        <family val="2"/>
      </rPr>
      <t xml:space="preserve">     Beinschinken | Kren | Essiggurkerl
     Mozzarella | Paradeiser
     Räucherlachs | Ei
     Edamer | Rohkost</t>
    </r>
  </si>
  <si>
    <r>
      <rPr>
        <b/>
        <i/>
        <u/>
        <sz val="10"/>
        <color rgb="FF333333"/>
        <rFont val="Tahoma"/>
        <family val="2"/>
      </rPr>
      <t>gefüllte Jour-Weckerl VEGAN BOX</t>
    </r>
    <r>
      <rPr>
        <i/>
        <sz val="10"/>
        <color rgb="FF333333"/>
        <rFont val="Tahoma"/>
        <family val="2"/>
      </rPr>
      <t xml:space="preserve">
</t>
    </r>
    <r>
      <rPr>
        <sz val="10"/>
        <color rgb="FF333333"/>
        <rFont val="Tahoma"/>
        <family val="2"/>
      </rPr>
      <t xml:space="preserve">     Grillgemüse | Humus
     Curry Hummus | Mango
     Steirischer Käferbohnenaufstrich
     Erbsen-Minze Aufstrich</t>
    </r>
  </si>
  <si>
    <t>Zahlungskonditionen: fällig sofort ohne Abzug | keine Barablöse</t>
  </si>
  <si>
    <r>
      <rPr>
        <b/>
        <u/>
        <sz val="10"/>
        <color rgb="FF333333"/>
        <rFont val="Tahoma"/>
        <family val="2"/>
      </rPr>
      <t>SÜSSE BOX</t>
    </r>
    <r>
      <rPr>
        <sz val="10"/>
        <color rgb="FF333333"/>
        <rFont val="Tahoma"/>
        <family val="2"/>
      </rPr>
      <t xml:space="preserve">
     Brombeerkuchen (vegan)
     Apfelstrudel (vegan)
     Zwetschken-Walnuss Kuchen
     Schokoladen-Brownie (glutenfrei)</t>
    </r>
  </si>
  <si>
    <t>Anzahl</t>
  </si>
  <si>
    <r>
      <t>Liebe Business Run Teamleaderin,
Lieber Business Run Teamleader,
wir freuen uns sehr, dass Sie beim Wien Energie Business Run dabei sind.
Um Ihnen die Teilnahme am Business Run so stressfrei wie möglich zu gestalten, bieten wir Ihnen bereits jetzt die Möglichkeit, unser Catering zu buchen.
Im „VIP-Business“-Area kümmern wir uns sehr gerne um ihr kulinarisches Wohlbefinden.
Eine Servicekraft wird pro Pagode automatisch eingebucht. Sollten Sie warme Gerichte bestellen, werden ausreichend Buffethilfen ebenfalls dazugebucht.
Ihre Pagode wird von uns kulinarisch so vorbereitet, dass Sie sich darum nicht mehr sorgen müssen und den Abend nach dem Lauf genießen können.
Die automatische Rechenfunktion unterstützt Sie bei der Kalkulation und bietet Ihnen eine transparente Übersicht über unsere Dienstleistungen. Bitte beachten Sie, dass alle Preise exkl. MwSt. angeführt sind. Weiteres möchten wir sie darauf aufmerksam machen, dass unsere Artikel (speziell Equipment &amp; Tischwäsche) verfügbar sind, solange der Vorrat reicht.
Füllen Sie bitte die von Ihnen gewünschten Bestellmengen in den farblich markierten Feldern aus.
Speichern Sie die Dateien anschließend auf Ihrem Computer und senden Sie uns diese</t>
    </r>
    <r>
      <rPr>
        <b/>
        <sz val="10"/>
        <color rgb="FF333333"/>
        <rFont val="Tahoma"/>
        <family val="2"/>
      </rPr>
      <t xml:space="preserve"> 
bis spätestens 10. August 2023 per E-Mail an businessrun@impacts.at</t>
    </r>
    <r>
      <rPr>
        <sz val="10"/>
        <color rgb="FF333333"/>
        <rFont val="Tahoma"/>
        <family val="2"/>
      </rPr>
      <t xml:space="preserve">.
Bitte beachten Sie, dass Ihre Bestellung erst NACH Bestätigung von impacts und vollständiger Bezahlung als fixiert gilt.
Falls Sie weitere Fragen haben oder Informationen benötigen, stehen wir Ihnen per E-Mail unter businessrun@impacts.at sehr gerne zur Verfügung.
Damit einem tollen Lauf nichts mehr im Wege steht, möchten wir Sie höflichst darauf hinweisen, dass die Begleichung der Rechnung bis spätestens 31. August 2023 durchgeführt werden muss.
</t>
    </r>
    <r>
      <rPr>
        <b/>
        <sz val="10"/>
        <color rgb="FFFF0000"/>
        <rFont val="Tahoma"/>
        <family val="2"/>
      </rPr>
      <t>Abgabe erfolgt nur in ganzen Gebinden!
Rücknahme und Umtausch bestellter Ware und Artikel ist ausgeschlossen!</t>
    </r>
  </si>
  <si>
    <t>Zwischensumme Netto exkl. MwSt.</t>
  </si>
  <si>
    <t>Mehrwegbecher 1 Kiste (mit 336 Stk.)</t>
  </si>
  <si>
    <t xml:space="preserve">Mehrwegbecher 1 Sack (mit 15 Stk.) </t>
  </si>
  <si>
    <t>Catering-Vergütung für 10% Artikel</t>
  </si>
  <si>
    <t>Catering-Vergütung für 20% Artikel</t>
  </si>
  <si>
    <t>Datum
Firmenstempel / Unterschrift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</si>
</sst>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164" formatCode="_-&quot;€&quot;\ * #,##0.00_-;\-&quot;€&quot;\ * #,##0.00_-;_-&quot;€&quot;\ * &quot;-&quot;??_-;_-@_-"/>
    <numFmt numFmtId="165" formatCode="0\ &quot;Stk.&quot;"/>
    <numFmt numFmtId="166" formatCode="0\ &quot;PAX&quot;"/>
    <numFmt numFmtId="167" formatCode="0\ &quot;Port.&quot;"/>
    <numFmt numFmtId="168" formatCode="&quot;die vorliegende Bestellung mit einem geschätzten Auftragsvolumen von   &quot;\ #,##0.00\ &quot;€&quot;\ &quot;  excl. MWSt.&quot;"/>
    <numFmt numFmtId="169" formatCode="&quot;zzgl. &quot;0&quot;% MWSt.&quot;"/>
    <numFmt numFmtId="170" formatCode="00&quot;% Rabatt&quot;"/>
    <numFmt numFmtId="171" formatCode="0.0"/>
    <numFmt numFmtId="172" formatCode="&quot;Abzüglich &quot;#,##0\ &quot;€ Business Run Catering Refund&quot;"/>
    <numFmt numFmtId="173" formatCode="&quot;Abzüglich &quot;#,##0\ &quot;€ Business Run Catering-Vergütung&quot;"/>
  </numFmts>
  <fonts count="17" x14ac:knownFonts="1">
    <font>
      <sz val="11"/>
      <color theme="1"/>
      <name val="Calibri"/>
      <family val="2"/>
      <scheme val="minor"/>
    </font>
    <font>
      <sz val="11"/>
      <color theme="1"/>
      <name val="Calibri"/>
      <family val="2"/>
      <scheme val="minor"/>
    </font>
    <font>
      <u/>
      <sz val="11"/>
      <color theme="10"/>
      <name val="Calibri"/>
      <family val="2"/>
      <scheme val="minor"/>
    </font>
    <font>
      <b/>
      <sz val="16"/>
      <color rgb="FF333333"/>
      <name val="Tahoma"/>
      <family val="2"/>
    </font>
    <font>
      <sz val="10"/>
      <color rgb="FF333333"/>
      <name val="Tahoma"/>
      <family val="2"/>
    </font>
    <font>
      <sz val="11"/>
      <color rgb="FF333333"/>
      <name val="Tahoma"/>
      <family val="2"/>
    </font>
    <font>
      <b/>
      <sz val="10"/>
      <color rgb="FF333333"/>
      <name val="Tahoma"/>
      <family val="2"/>
    </font>
    <font>
      <u/>
      <sz val="11"/>
      <color rgb="FF333333"/>
      <name val="Calibri"/>
      <family val="2"/>
      <scheme val="minor"/>
    </font>
    <font>
      <i/>
      <sz val="10"/>
      <color rgb="FF333333"/>
      <name val="Tahoma"/>
      <family val="2"/>
    </font>
    <font>
      <b/>
      <i/>
      <u/>
      <sz val="10"/>
      <color rgb="FF333333"/>
      <name val="Tahoma"/>
      <family val="2"/>
    </font>
    <font>
      <sz val="12"/>
      <color rgb="FF333333"/>
      <name val="Tahoma"/>
      <family val="2"/>
    </font>
    <font>
      <b/>
      <u/>
      <sz val="10"/>
      <color rgb="FF333333"/>
      <name val="Tahoma"/>
      <family val="2"/>
    </font>
    <font>
      <i/>
      <sz val="8"/>
      <color rgb="FF333333"/>
      <name val="Tahoma"/>
      <family val="2"/>
    </font>
    <font>
      <sz val="8"/>
      <color rgb="FF333333"/>
      <name val="Tahoma"/>
      <family val="2"/>
    </font>
    <font>
      <sz val="8.5"/>
      <color rgb="FF333333"/>
      <name val="Tahoma"/>
      <family val="2"/>
    </font>
    <font>
      <i/>
      <sz val="9"/>
      <color rgb="FF333333"/>
      <name val="Tahoma"/>
      <family val="2"/>
    </font>
    <font>
      <b/>
      <sz val="10"/>
      <color rgb="FFFF0000"/>
      <name val="Tahoma"/>
      <family val="2"/>
    </font>
  </fonts>
  <fills count="5">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191">
    <xf numFmtId="0" fontId="0" fillId="0" borderId="0" xfId="0"/>
    <xf numFmtId="44" fontId="4" fillId="0" borderId="54" xfId="1" applyFont="1" applyFill="1" applyBorder="1" applyAlignment="1" applyProtection="1">
      <alignment horizontal="left" vertical="center" wrapText="1"/>
    </xf>
    <xf numFmtId="0" fontId="4" fillId="0" borderId="54" xfId="0" applyFont="1" applyBorder="1" applyAlignment="1" applyProtection="1">
      <alignment horizontal="center" vertical="center" wrapText="1"/>
      <protection locked="0"/>
    </xf>
    <xf numFmtId="44" fontId="4" fillId="0" borderId="0" xfId="1" applyFont="1" applyFill="1" applyAlignment="1" applyProtection="1">
      <alignment vertical="center" wrapText="1"/>
    </xf>
    <xf numFmtId="9" fontId="5" fillId="0" borderId="0" xfId="2" applyFont="1" applyFill="1" applyAlignment="1" applyProtection="1">
      <alignment vertical="center" wrapText="1"/>
    </xf>
    <xf numFmtId="44" fontId="4" fillId="0" borderId="24" xfId="1" applyFont="1" applyFill="1" applyBorder="1" applyAlignment="1" applyProtection="1">
      <alignment horizontal="left" vertical="center" wrapText="1"/>
    </xf>
    <xf numFmtId="0" fontId="4" fillId="0" borderId="24" xfId="0" applyFont="1" applyBorder="1" applyAlignment="1" applyProtection="1">
      <alignment horizontal="center" vertical="center" wrapText="1"/>
      <protection locked="0"/>
    </xf>
    <xf numFmtId="44" fontId="4" fillId="0" borderId="27" xfId="1" applyFont="1" applyFill="1" applyBorder="1" applyAlignment="1" applyProtection="1">
      <alignment horizontal="center" vertical="center" wrapText="1"/>
    </xf>
    <xf numFmtId="0" fontId="10" fillId="0" borderId="27" xfId="0" applyFont="1" applyBorder="1" applyAlignment="1" applyProtection="1">
      <alignment horizontal="center" vertical="center" wrapText="1"/>
      <protection locked="0"/>
    </xf>
    <xf numFmtId="44" fontId="4" fillId="0" borderId="28" xfId="1" applyFont="1" applyFill="1" applyBorder="1" applyAlignment="1" applyProtection="1">
      <alignment horizontal="center" vertical="center" wrapText="1"/>
    </xf>
    <xf numFmtId="44" fontId="4" fillId="0" borderId="31" xfId="1" applyFont="1" applyFill="1" applyBorder="1" applyAlignment="1" applyProtection="1">
      <alignment horizontal="center" vertical="center" wrapText="1"/>
    </xf>
    <xf numFmtId="0" fontId="10" fillId="0" borderId="31" xfId="0" applyFont="1" applyBorder="1" applyAlignment="1" applyProtection="1">
      <alignment horizontal="center" vertical="center" wrapText="1"/>
      <protection locked="0"/>
    </xf>
    <xf numFmtId="44" fontId="4" fillId="0" borderId="32" xfId="1" applyFont="1" applyFill="1" applyBorder="1" applyAlignment="1" applyProtection="1">
      <alignment horizontal="center" vertical="center" wrapText="1"/>
    </xf>
    <xf numFmtId="44" fontId="4" fillId="0" borderId="29" xfId="1" applyFont="1" applyFill="1" applyBorder="1" applyAlignment="1" applyProtection="1">
      <alignment horizontal="center" vertical="center" wrapText="1"/>
    </xf>
    <xf numFmtId="44" fontId="4" fillId="0" borderId="33" xfId="1" applyFont="1" applyFill="1" applyBorder="1" applyAlignment="1" applyProtection="1">
      <alignment vertical="center" wrapText="1"/>
    </xf>
    <xf numFmtId="44" fontId="4" fillId="0" borderId="34" xfId="1" applyFont="1" applyFill="1" applyBorder="1" applyAlignment="1" applyProtection="1">
      <alignment vertical="center" wrapText="1"/>
    </xf>
    <xf numFmtId="44" fontId="4" fillId="0" borderId="36" xfId="1" applyFont="1" applyFill="1" applyBorder="1" applyAlignment="1" applyProtection="1">
      <alignment vertical="center" wrapText="1"/>
    </xf>
    <xf numFmtId="44" fontId="4" fillId="0" borderId="53" xfId="1" applyFont="1" applyFill="1" applyBorder="1" applyAlignment="1" applyProtection="1">
      <alignment vertical="center" wrapText="1"/>
    </xf>
    <xf numFmtId="44" fontId="4" fillId="0" borderId="38" xfId="1" applyFont="1" applyFill="1" applyBorder="1" applyAlignment="1" applyProtection="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left" vertical="center" wrapText="1"/>
    </xf>
    <xf numFmtId="0" fontId="5" fillId="0" borderId="0" xfId="0" applyFont="1" applyAlignment="1">
      <alignment horizontal="left" vertical="center" wrapText="1"/>
    </xf>
    <xf numFmtId="49" fontId="4" fillId="2" borderId="3"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0" borderId="0" xfId="0" applyNumberFormat="1" applyFont="1" applyAlignment="1">
      <alignment horizontal="center" vertical="center" wrapText="1"/>
    </xf>
    <xf numFmtId="170" fontId="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165" fontId="4" fillId="0" borderId="49" xfId="0" applyNumberFormat="1" applyFont="1" applyBorder="1" applyAlignment="1">
      <alignment horizontal="center" vertical="center" wrapText="1"/>
    </xf>
    <xf numFmtId="44" fontId="4" fillId="0" borderId="55" xfId="0" applyNumberFormat="1" applyFont="1" applyBorder="1" applyAlignment="1">
      <alignment horizontal="left" vertical="center" wrapText="1"/>
    </xf>
    <xf numFmtId="0" fontId="4" fillId="0" borderId="6" xfId="0" applyFont="1" applyBorder="1" applyAlignment="1">
      <alignment horizontal="left" vertical="center" wrapText="1"/>
    </xf>
    <xf numFmtId="165" fontId="4" fillId="0" borderId="37" xfId="0" applyNumberFormat="1" applyFont="1" applyBorder="1" applyAlignment="1">
      <alignment horizontal="center" vertical="center" wrapText="1"/>
    </xf>
    <xf numFmtId="0" fontId="4" fillId="0" borderId="24" xfId="0" applyFont="1" applyBorder="1" applyAlignment="1">
      <alignment horizontal="center" vertical="center" wrapText="1"/>
    </xf>
    <xf numFmtId="44" fontId="4" fillId="0" borderId="25" xfId="0" applyNumberFormat="1" applyFont="1" applyBorder="1" applyAlignment="1">
      <alignment horizontal="left" vertical="center" wrapText="1"/>
    </xf>
    <xf numFmtId="44" fontId="6" fillId="2" borderId="1" xfId="0" applyNumberFormat="1" applyFont="1" applyFill="1" applyBorder="1" applyAlignment="1">
      <alignment horizontal="center" vertical="center" wrapText="1"/>
    </xf>
    <xf numFmtId="49" fontId="4" fillId="2" borderId="2" xfId="0" applyNumberFormat="1" applyFont="1" applyFill="1" applyBorder="1" applyAlignment="1">
      <alignment horizontal="right" vertical="center" wrapText="1"/>
    </xf>
    <xf numFmtId="165" fontId="4" fillId="0" borderId="47" xfId="0" applyNumberFormat="1" applyFont="1" applyBorder="1" applyAlignment="1">
      <alignment horizontal="center" vertical="center" wrapText="1"/>
    </xf>
    <xf numFmtId="165" fontId="4" fillId="0" borderId="30" xfId="0" applyNumberFormat="1" applyFont="1" applyBorder="1" applyAlignment="1">
      <alignment horizontal="center" vertical="center" wrapText="1"/>
    </xf>
    <xf numFmtId="165" fontId="4" fillId="0" borderId="48" xfId="0" applyNumberFormat="1" applyFont="1" applyBorder="1" applyAlignment="1">
      <alignment horizontal="center" vertical="center" wrapText="1"/>
    </xf>
    <xf numFmtId="165" fontId="4" fillId="0" borderId="43" xfId="0" applyNumberFormat="1" applyFont="1" applyBorder="1" applyAlignment="1">
      <alignment horizontal="center" vertical="center" wrapText="1"/>
    </xf>
    <xf numFmtId="0" fontId="6" fillId="0" borderId="0" xfId="0" applyFont="1" applyAlignment="1">
      <alignment horizontal="right" vertical="center" wrapText="1"/>
    </xf>
    <xf numFmtId="44" fontId="6" fillId="0" borderId="0" xfId="0" applyNumberFormat="1" applyFont="1" applyAlignment="1">
      <alignment horizontal="center" vertical="center" wrapText="1"/>
    </xf>
    <xf numFmtId="49" fontId="4" fillId="2" borderId="2" xfId="0" applyNumberFormat="1" applyFont="1" applyFill="1" applyBorder="1" applyAlignment="1">
      <alignment horizontal="center" vertical="center" wrapText="1"/>
    </xf>
    <xf numFmtId="167" fontId="4" fillId="0" borderId="35" xfId="0" applyNumberFormat="1" applyFont="1" applyBorder="1" applyAlignment="1">
      <alignment horizontal="center" vertical="center" wrapText="1"/>
    </xf>
    <xf numFmtId="44" fontId="4" fillId="0" borderId="34" xfId="0" applyNumberFormat="1" applyFont="1" applyBorder="1" applyAlignment="1">
      <alignment horizontal="right" vertical="center" wrapText="1"/>
    </xf>
    <xf numFmtId="44" fontId="4" fillId="0" borderId="23" xfId="0" applyNumberFormat="1" applyFont="1" applyBorder="1" applyAlignment="1">
      <alignment horizontal="center" vertical="center" wrapText="1"/>
    </xf>
    <xf numFmtId="0" fontId="6" fillId="0" borderId="51" xfId="0" applyFont="1" applyBorder="1" applyAlignment="1">
      <alignment horizontal="right" vertical="center" wrapText="1"/>
    </xf>
    <xf numFmtId="167" fontId="4" fillId="0" borderId="37" xfId="0" applyNumberFormat="1" applyFont="1" applyBorder="1" applyAlignment="1">
      <alignment horizontal="center" vertical="center" wrapText="1"/>
    </xf>
    <xf numFmtId="44" fontId="4" fillId="0" borderId="36" xfId="0" applyNumberFormat="1" applyFont="1" applyBorder="1" applyAlignment="1">
      <alignment horizontal="right" vertical="center" wrapText="1"/>
    </xf>
    <xf numFmtId="44" fontId="4" fillId="0" borderId="25" xfId="0" applyNumberFormat="1" applyFont="1" applyBorder="1" applyAlignment="1">
      <alignment horizontal="center" vertical="center" wrapText="1"/>
    </xf>
    <xf numFmtId="44" fontId="4" fillId="0" borderId="38" xfId="0" applyNumberFormat="1" applyFont="1" applyBorder="1" applyAlignment="1">
      <alignment horizontal="right" vertical="center" wrapText="1"/>
    </xf>
    <xf numFmtId="0" fontId="12" fillId="2" borderId="4" xfId="0" applyFont="1" applyFill="1" applyBorder="1" applyAlignment="1">
      <alignment horizontal="left" vertical="center" wrapText="1"/>
    </xf>
    <xf numFmtId="0" fontId="13" fillId="0" borderId="0" xfId="0" applyFont="1" applyAlignment="1">
      <alignment vertical="center" wrapText="1"/>
    </xf>
    <xf numFmtId="49" fontId="4" fillId="2" borderId="2" xfId="0" applyNumberFormat="1" applyFont="1" applyFill="1" applyBorder="1" applyAlignment="1">
      <alignment vertical="center" wrapText="1"/>
    </xf>
    <xf numFmtId="171" fontId="4" fillId="0" borderId="22" xfId="0" applyNumberFormat="1" applyFont="1" applyBorder="1" applyAlignment="1">
      <alignment horizontal="center" vertical="center" wrapText="1"/>
    </xf>
    <xf numFmtId="1" fontId="4" fillId="0" borderId="54" xfId="0" applyNumberFormat="1" applyFont="1" applyBorder="1" applyAlignment="1">
      <alignment horizontal="center" vertical="center" wrapText="1"/>
    </xf>
    <xf numFmtId="44" fontId="4" fillId="0" borderId="26" xfId="0" applyNumberFormat="1" applyFont="1" applyBorder="1" applyAlignment="1">
      <alignment horizontal="center" vertical="center" wrapText="1"/>
    </xf>
    <xf numFmtId="44" fontId="5" fillId="0" borderId="0" xfId="0" applyNumberFormat="1" applyFont="1" applyAlignment="1">
      <alignment vertical="center" wrapText="1"/>
    </xf>
    <xf numFmtId="44" fontId="4" fillId="4" borderId="18" xfId="0" applyNumberFormat="1" applyFont="1" applyFill="1" applyBorder="1" applyAlignment="1">
      <alignment horizontal="center" vertical="center" wrapText="1"/>
    </xf>
    <xf numFmtId="9" fontId="5" fillId="0" borderId="0" xfId="2" applyFont="1" applyAlignment="1" applyProtection="1">
      <alignment vertical="center" wrapText="1"/>
    </xf>
    <xf numFmtId="164" fontId="5" fillId="0" borderId="0" xfId="0" applyNumberFormat="1" applyFont="1" applyAlignment="1">
      <alignment vertical="center" wrapText="1"/>
    </xf>
    <xf numFmtId="44" fontId="13" fillId="4" borderId="18" xfId="0" applyNumberFormat="1" applyFont="1" applyFill="1" applyBorder="1" applyAlignment="1">
      <alignment horizontal="center" vertical="center" wrapText="1"/>
    </xf>
    <xf numFmtId="44" fontId="13" fillId="4" borderId="21" xfId="0" applyNumberFormat="1" applyFont="1" applyFill="1" applyBorder="1" applyAlignment="1">
      <alignment horizontal="center" vertical="center" wrapText="1"/>
    </xf>
    <xf numFmtId="44" fontId="6" fillId="4" borderId="21" xfId="0" applyNumberFormat="1" applyFont="1" applyFill="1" applyBorder="1" applyAlignment="1">
      <alignment horizontal="center" vertical="center" wrapText="1"/>
    </xf>
    <xf numFmtId="9" fontId="5" fillId="0" borderId="0" xfId="0" applyNumberFormat="1" applyFont="1" applyAlignment="1">
      <alignment vertical="center" wrapText="1"/>
    </xf>
    <xf numFmtId="172" fontId="6" fillId="4" borderId="16" xfId="0" applyNumberFormat="1" applyFont="1" applyFill="1" applyBorder="1" applyAlignment="1">
      <alignment vertical="center" wrapText="1"/>
    </xf>
    <xf numFmtId="172" fontId="6" fillId="4" borderId="17" xfId="0" applyNumberFormat="1" applyFont="1" applyFill="1" applyBorder="1" applyAlignment="1">
      <alignment vertical="center" wrapText="1"/>
    </xf>
    <xf numFmtId="172" fontId="6" fillId="4" borderId="19" xfId="0" applyNumberFormat="1" applyFont="1" applyFill="1" applyBorder="1" applyAlignment="1">
      <alignment vertical="center" wrapText="1"/>
    </xf>
    <xf numFmtId="172" fontId="6" fillId="4" borderId="20" xfId="0" applyNumberFormat="1" applyFont="1" applyFill="1" applyBorder="1" applyAlignment="1">
      <alignment vertical="center" wrapText="1"/>
    </xf>
    <xf numFmtId="44" fontId="4" fillId="4" borderId="65" xfId="0" applyNumberFormat="1" applyFont="1" applyFill="1" applyBorder="1" applyAlignment="1">
      <alignment horizontal="center" vertical="center" wrapText="1"/>
    </xf>
    <xf numFmtId="44" fontId="4" fillId="4" borderId="67" xfId="0" applyNumberFormat="1" applyFont="1" applyFill="1" applyBorder="1" applyAlignment="1">
      <alignment horizontal="center" vertical="center" wrapText="1"/>
    </xf>
    <xf numFmtId="0" fontId="4" fillId="4" borderId="17" xfId="0" applyFont="1" applyFill="1" applyBorder="1" applyAlignment="1">
      <alignment horizontal="right" vertical="center" wrapText="1"/>
    </xf>
    <xf numFmtId="0" fontId="4" fillId="4" borderId="14" xfId="0" applyFont="1" applyFill="1" applyBorder="1" applyAlignment="1">
      <alignment horizontal="right" vertical="center" wrapText="1"/>
    </xf>
    <xf numFmtId="0" fontId="4" fillId="4" borderId="15" xfId="0" applyFont="1" applyFill="1" applyBorder="1" applyAlignment="1">
      <alignment horizontal="right" vertical="center" wrapText="1"/>
    </xf>
    <xf numFmtId="173" fontId="6" fillId="4" borderId="64" xfId="0" applyNumberFormat="1" applyFont="1" applyFill="1" applyBorder="1" applyAlignment="1">
      <alignment horizontal="center" vertical="center" wrapText="1"/>
    </xf>
    <xf numFmtId="173" fontId="6" fillId="4" borderId="14" xfId="0" applyNumberFormat="1" applyFont="1" applyFill="1" applyBorder="1" applyAlignment="1">
      <alignment horizontal="center" vertical="center" wrapText="1"/>
    </xf>
    <xf numFmtId="173" fontId="6" fillId="4" borderId="66" xfId="0" applyNumberFormat="1" applyFont="1" applyFill="1" applyBorder="1" applyAlignment="1">
      <alignment horizontal="center" vertical="center" wrapText="1"/>
    </xf>
    <xf numFmtId="173" fontId="6" fillId="4" borderId="15" xfId="0" applyNumberFormat="1" applyFont="1" applyFill="1" applyBorder="1" applyAlignment="1">
      <alignment horizontal="center" vertical="center" wrapText="1"/>
    </xf>
    <xf numFmtId="168" fontId="6" fillId="0" borderId="0" xfId="0" applyNumberFormat="1" applyFont="1" applyAlignment="1">
      <alignment horizontal="right" vertical="center" wrapText="1"/>
    </xf>
    <xf numFmtId="0" fontId="4" fillId="0" borderId="0" xfId="0" applyFont="1" applyAlignment="1">
      <alignment horizontal="center" vertical="center" wrapText="1"/>
    </xf>
    <xf numFmtId="0" fontId="8" fillId="0" borderId="9" xfId="0" applyFont="1" applyBorder="1" applyAlignment="1">
      <alignment horizontal="left" vertical="center" wrapText="1"/>
    </xf>
    <xf numFmtId="0" fontId="8" fillId="0" borderId="14" xfId="0" applyFont="1" applyBorder="1" applyAlignment="1">
      <alignment horizontal="left" vertical="center" wrapText="1"/>
    </xf>
    <xf numFmtId="0" fontId="8" fillId="0" borderId="10"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3" xfId="0" applyFont="1" applyBorder="1" applyAlignment="1">
      <alignment horizontal="left" vertical="center" wrapText="1"/>
    </xf>
    <xf numFmtId="0" fontId="4" fillId="0" borderId="14" xfId="0" applyFont="1" applyBorder="1" applyAlignment="1">
      <alignment horizontal="left" vertical="center" wrapText="1"/>
    </xf>
    <xf numFmtId="0" fontId="4" fillId="0" borderId="0" xfId="0" applyFont="1" applyAlignment="1">
      <alignment horizontal="left" vertical="center" wrapText="1"/>
    </xf>
    <xf numFmtId="0" fontId="4" fillId="0" borderId="44" xfId="0" applyFont="1" applyBorder="1" applyAlignment="1">
      <alignment horizontal="left" vertical="center" wrapText="1"/>
    </xf>
    <xf numFmtId="0" fontId="4" fillId="0" borderId="40" xfId="0" applyFont="1" applyBorder="1" applyAlignment="1">
      <alignment horizontal="left" vertical="center" wrapText="1"/>
    </xf>
    <xf numFmtId="0" fontId="4" fillId="0" borderId="50" xfId="0" applyFont="1" applyBorder="1" applyAlignment="1">
      <alignment horizontal="left" vertical="center" wrapText="1"/>
    </xf>
    <xf numFmtId="0" fontId="4" fillId="0" borderId="45" xfId="0" applyFont="1" applyBorder="1" applyAlignment="1">
      <alignment vertical="center" wrapText="1"/>
    </xf>
    <xf numFmtId="0" fontId="4" fillId="0" borderId="41" xfId="0" applyFont="1" applyBorder="1" applyAlignment="1">
      <alignment vertical="center" wrapText="1"/>
    </xf>
    <xf numFmtId="0" fontId="4" fillId="0" borderId="46" xfId="0" applyFont="1" applyBorder="1" applyAlignment="1">
      <alignment vertical="center" wrapText="1"/>
    </xf>
    <xf numFmtId="0" fontId="4" fillId="0" borderId="42" xfId="0" applyFont="1" applyBorder="1" applyAlignment="1">
      <alignment vertical="center" wrapText="1"/>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44" xfId="0" applyFont="1" applyBorder="1" applyAlignment="1">
      <alignment vertical="center" wrapText="1"/>
    </xf>
    <xf numFmtId="0" fontId="4" fillId="0" borderId="40" xfId="0" applyFont="1" applyBorder="1" applyAlignment="1">
      <alignment vertical="center" wrapText="1"/>
    </xf>
    <xf numFmtId="0" fontId="4" fillId="0" borderId="41" xfId="0" applyFont="1" applyBorder="1" applyAlignment="1">
      <alignment vertical="center"/>
    </xf>
    <xf numFmtId="0" fontId="4" fillId="0" borderId="51" xfId="0" applyFont="1" applyBorder="1" applyAlignment="1">
      <alignment vertical="center"/>
    </xf>
    <xf numFmtId="0" fontId="4" fillId="0" borderId="51" xfId="0" applyFont="1" applyBorder="1" applyAlignment="1">
      <alignment vertical="center" wrapText="1"/>
    </xf>
    <xf numFmtId="0" fontId="4" fillId="0" borderId="50" xfId="0" applyFont="1" applyBorder="1" applyAlignment="1">
      <alignment vertical="center" wrapText="1"/>
    </xf>
    <xf numFmtId="0" fontId="4" fillId="3" borderId="0" xfId="0" applyFont="1" applyFill="1" applyAlignment="1">
      <alignment horizontal="left" wrapText="1"/>
    </xf>
    <xf numFmtId="0" fontId="4" fillId="3" borderId="11" xfId="0" applyFont="1" applyFill="1" applyBorder="1" applyAlignment="1">
      <alignment horizontal="left" wrapText="1"/>
    </xf>
    <xf numFmtId="0" fontId="16" fillId="0" borderId="0" xfId="0" applyFont="1" applyAlignment="1">
      <alignment horizontal="center" vertical="center" wrapText="1"/>
    </xf>
    <xf numFmtId="0" fontId="6" fillId="4" borderId="20" xfId="0" applyFont="1" applyFill="1" applyBorder="1" applyAlignment="1">
      <alignment horizontal="right" vertical="center" wrapText="1"/>
    </xf>
    <xf numFmtId="0" fontId="12" fillId="2" borderId="2" xfId="0" applyFont="1" applyFill="1" applyBorder="1" applyAlignment="1">
      <alignment horizontal="left" vertical="center" wrapText="1"/>
    </xf>
    <xf numFmtId="0" fontId="12" fillId="2" borderId="4" xfId="0" applyFont="1" applyFill="1" applyBorder="1" applyAlignment="1">
      <alignment horizontal="left" vertical="center" wrapText="1"/>
    </xf>
    <xf numFmtId="0" fontId="6" fillId="2" borderId="1" xfId="0" applyFont="1" applyFill="1" applyBorder="1" applyAlignment="1">
      <alignment horizontal="right" vertical="center" wrapText="1"/>
    </xf>
    <xf numFmtId="49" fontId="6" fillId="2" borderId="2" xfId="0" applyNumberFormat="1" applyFont="1" applyFill="1" applyBorder="1" applyAlignment="1">
      <alignment horizontal="left" vertical="center" wrapText="1"/>
    </xf>
    <xf numFmtId="49" fontId="6" fillId="2" borderId="4" xfId="0" applyNumberFormat="1" applyFont="1" applyFill="1" applyBorder="1" applyAlignment="1">
      <alignment horizontal="left" vertical="center" wrapText="1"/>
    </xf>
    <xf numFmtId="49" fontId="6" fillId="2" borderId="3" xfId="0" applyNumberFormat="1" applyFont="1" applyFill="1" applyBorder="1" applyAlignment="1">
      <alignment horizontal="left" vertical="center" wrapText="1"/>
    </xf>
    <xf numFmtId="0" fontId="6" fillId="0" borderId="1" xfId="0" applyFont="1" applyBorder="1" applyAlignment="1">
      <alignment horizontal="left" vertical="center" wrapText="1"/>
    </xf>
    <xf numFmtId="1" fontId="5" fillId="0" borderId="1" xfId="0" applyNumberFormat="1" applyFont="1" applyBorder="1" applyAlignment="1" applyProtection="1">
      <alignment horizontal="center" vertical="center" wrapText="1"/>
      <protection locked="0"/>
    </xf>
    <xf numFmtId="168" fontId="15" fillId="0" borderId="0" xfId="0" applyNumberFormat="1" applyFont="1" applyAlignment="1">
      <alignment horizontal="right" vertical="center" wrapText="1"/>
    </xf>
    <xf numFmtId="49" fontId="4" fillId="2" borderId="4" xfId="0" applyNumberFormat="1" applyFont="1" applyFill="1" applyBorder="1" applyAlignment="1">
      <alignment vertical="center" wrapText="1"/>
    </xf>
    <xf numFmtId="0" fontId="4" fillId="0" borderId="40"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2"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45"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6" fillId="0" borderId="4" xfId="0" applyFont="1" applyBorder="1" applyAlignment="1">
      <alignment horizontal="left" vertical="center" wrapText="1"/>
    </xf>
    <xf numFmtId="0" fontId="6" fillId="0" borderId="43" xfId="0" applyFont="1" applyBorder="1" applyAlignment="1">
      <alignment horizontal="left" vertical="center" wrapText="1"/>
    </xf>
    <xf numFmtId="0" fontId="4" fillId="0" borderId="37" xfId="0" applyFont="1" applyBorder="1" applyAlignment="1">
      <alignment vertical="center" wrapText="1"/>
    </xf>
    <xf numFmtId="44" fontId="4" fillId="0" borderId="5" xfId="0" applyNumberFormat="1" applyFont="1" applyBorder="1" applyAlignment="1">
      <alignment horizontal="center" vertical="center" wrapText="1"/>
    </xf>
    <xf numFmtId="44" fontId="4" fillId="0" borderId="6" xfId="0" applyNumberFormat="1" applyFont="1" applyBorder="1" applyAlignment="1">
      <alignment horizontal="center" vertical="center" wrapText="1"/>
    </xf>
    <xf numFmtId="44" fontId="4" fillId="0" borderId="7" xfId="0" applyNumberFormat="1" applyFont="1" applyBorder="1" applyAlignment="1">
      <alignment horizontal="center" vertical="center" wrapText="1"/>
    </xf>
    <xf numFmtId="0" fontId="4" fillId="0" borderId="35" xfId="0" applyFont="1" applyBorder="1" applyAlignment="1">
      <alignment vertical="center" wrapText="1"/>
    </xf>
    <xf numFmtId="0" fontId="5" fillId="0" borderId="4" xfId="0" applyFont="1" applyBorder="1" applyAlignment="1">
      <alignment horizontal="center" vertical="center" wrapText="1"/>
    </xf>
    <xf numFmtId="49" fontId="4" fillId="0" borderId="0" xfId="0" applyNumberFormat="1" applyFont="1" applyAlignment="1">
      <alignment horizontal="center" vertical="center" wrapText="1"/>
    </xf>
    <xf numFmtId="0" fontId="6" fillId="0" borderId="59" xfId="0" applyFont="1" applyBorder="1" applyAlignment="1">
      <alignment horizontal="right" vertical="center" wrapText="1"/>
    </xf>
    <xf numFmtId="0" fontId="6" fillId="0" borderId="1" xfId="0" applyFont="1" applyBorder="1" applyAlignment="1">
      <alignment horizontal="right" vertical="center" wrapText="1"/>
    </xf>
    <xf numFmtId="0" fontId="5" fillId="3" borderId="62" xfId="0" applyFont="1" applyFill="1" applyBorder="1" applyAlignment="1" applyProtection="1">
      <alignment horizontal="center" vertical="center" wrapText="1"/>
      <protection locked="0"/>
    </xf>
    <xf numFmtId="0" fontId="5" fillId="3" borderId="63"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5" fillId="3" borderId="60" xfId="0" applyFont="1" applyFill="1" applyBorder="1" applyAlignment="1" applyProtection="1">
      <alignment horizontal="center" vertical="center" wrapText="1"/>
      <protection locked="0"/>
    </xf>
    <xf numFmtId="0" fontId="6" fillId="0" borderId="61" xfId="0" applyFont="1" applyBorder="1" applyAlignment="1">
      <alignment horizontal="right" vertical="center" wrapText="1"/>
    </xf>
    <xf numFmtId="0" fontId="6" fillId="0" borderId="62" xfId="0" applyFont="1" applyBorder="1" applyAlignment="1">
      <alignment horizontal="right" vertical="center" wrapText="1"/>
    </xf>
    <xf numFmtId="0" fontId="4" fillId="0" borderId="46" xfId="0" applyFont="1" applyBorder="1" applyAlignment="1">
      <alignment horizontal="left" vertical="center" wrapText="1"/>
    </xf>
    <xf numFmtId="0" fontId="4" fillId="0" borderId="42" xfId="0" applyFont="1" applyBorder="1" applyAlignment="1">
      <alignment horizontal="left" vertical="center" wrapText="1"/>
    </xf>
    <xf numFmtId="0" fontId="4" fillId="0" borderId="39" xfId="0" applyFont="1" applyBorder="1" applyAlignment="1">
      <alignment horizontal="left"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37" xfId="0" applyFont="1" applyBorder="1" applyAlignment="1">
      <alignment horizontal="left" vertical="center" wrapText="1"/>
    </xf>
    <xf numFmtId="0" fontId="3" fillId="0" borderId="1"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7" fillId="0" borderId="1" xfId="3" applyFont="1" applyFill="1" applyBorder="1" applyAlignment="1" applyProtection="1">
      <alignment horizontal="center" vertical="center" wrapText="1"/>
      <protection locked="0"/>
    </xf>
    <xf numFmtId="166" fontId="5" fillId="0" borderId="1" xfId="0" applyNumberFormat="1" applyFont="1" applyBorder="1" applyAlignment="1" applyProtection="1">
      <alignment horizontal="center" vertical="center" wrapText="1"/>
      <protection locked="0"/>
    </xf>
    <xf numFmtId="0" fontId="4" fillId="0" borderId="44" xfId="0" applyFont="1" applyBorder="1" applyAlignment="1">
      <alignment horizontal="left" vertical="center"/>
    </xf>
    <xf numFmtId="0" fontId="4" fillId="0" borderId="40" xfId="0" applyFont="1" applyBorder="1" applyAlignment="1">
      <alignment horizontal="left" vertical="center"/>
    </xf>
    <xf numFmtId="0" fontId="4" fillId="0" borderId="45" xfId="0" applyFont="1" applyBorder="1" applyAlignment="1">
      <alignment vertical="center"/>
    </xf>
    <xf numFmtId="0" fontId="4" fillId="0" borderId="7" xfId="0" applyFont="1" applyBorder="1" applyAlignment="1">
      <alignment horizontal="center" vertical="center" wrapText="1"/>
    </xf>
    <xf numFmtId="0" fontId="4" fillId="0" borderId="46" xfId="0" applyFont="1" applyBorder="1" applyAlignment="1">
      <alignment vertical="center"/>
    </xf>
    <xf numFmtId="0" fontId="4" fillId="0" borderId="42" xfId="0" applyFont="1" applyBorder="1" applyAlignment="1">
      <alignment vertical="center"/>
    </xf>
    <xf numFmtId="0" fontId="4" fillId="0" borderId="51" xfId="0" applyFont="1" applyBorder="1" applyAlignment="1">
      <alignment horizontal="left" vertical="center" wrapText="1"/>
    </xf>
    <xf numFmtId="0" fontId="4" fillId="0" borderId="52" xfId="0" applyFont="1" applyBorder="1" applyAlignment="1">
      <alignment horizontal="left" vertical="center" wrapText="1"/>
    </xf>
    <xf numFmtId="0" fontId="12" fillId="2" borderId="4" xfId="0" applyFont="1" applyFill="1" applyBorder="1" applyAlignment="1">
      <alignment horizontal="right" vertical="center" wrapText="1"/>
    </xf>
    <xf numFmtId="0" fontId="12" fillId="2" borderId="3" xfId="0" applyFont="1" applyFill="1" applyBorder="1" applyAlignment="1">
      <alignment horizontal="right" vertical="center" wrapText="1"/>
    </xf>
    <xf numFmtId="169" fontId="13" fillId="4" borderId="16" xfId="0" applyNumberFormat="1" applyFont="1" applyFill="1" applyBorder="1" applyAlignment="1">
      <alignment vertical="center" wrapText="1"/>
    </xf>
    <xf numFmtId="169" fontId="13" fillId="4" borderId="17" xfId="0" applyNumberFormat="1" applyFont="1" applyFill="1" applyBorder="1" applyAlignment="1">
      <alignment vertical="center" wrapText="1"/>
    </xf>
    <xf numFmtId="169" fontId="13" fillId="4" borderId="19" xfId="0" applyNumberFormat="1" applyFont="1" applyFill="1" applyBorder="1" applyAlignment="1">
      <alignment vertical="center" wrapText="1"/>
    </xf>
    <xf numFmtId="169" fontId="13" fillId="4" borderId="20" xfId="0" applyNumberFormat="1" applyFont="1" applyFill="1" applyBorder="1" applyAlignment="1">
      <alignment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2" fillId="0" borderId="0" xfId="3" applyFill="1" applyAlignment="1" applyProtection="1">
      <alignment horizontal="right" vertical="center" wrapText="1"/>
    </xf>
    <xf numFmtId="0" fontId="6" fillId="4" borderId="19" xfId="0" applyFont="1" applyFill="1" applyBorder="1" applyAlignment="1">
      <alignment horizontal="right" vertical="center" wrapText="1"/>
    </xf>
    <xf numFmtId="0" fontId="4" fillId="0" borderId="0" xfId="0" applyFont="1" applyAlignment="1">
      <alignment horizontal="right" vertical="center" wrapText="1"/>
    </xf>
    <xf numFmtId="0" fontId="4" fillId="3" borderId="15" xfId="0" applyFont="1" applyFill="1" applyBorder="1" applyAlignment="1" applyProtection="1">
      <alignment horizontal="center" vertical="center" wrapText="1"/>
      <protection locked="0"/>
    </xf>
    <xf numFmtId="0" fontId="6" fillId="2" borderId="0" xfId="0" applyFont="1" applyFill="1" applyAlignment="1">
      <alignment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4" fillId="0" borderId="52" xfId="0" applyFont="1" applyBorder="1" applyAlignment="1">
      <alignment vertical="center" wrapText="1"/>
    </xf>
    <xf numFmtId="0" fontId="3" fillId="0" borderId="56"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58" xfId="0" applyFont="1" applyBorder="1" applyAlignment="1">
      <alignment horizontal="center" vertical="center" wrapText="1"/>
    </xf>
  </cellXfs>
  <cellStyles count="4">
    <cellStyle name="Link" xfId="3" builtinId="8"/>
    <cellStyle name="Prozent" xfId="2" builtinId="5"/>
    <cellStyle name="Standard" xfId="0" builtinId="0"/>
    <cellStyle name="Währung" xfId="1" builtinId="4"/>
  </cellStyles>
  <dxfs count="3">
    <dxf>
      <fill>
        <patternFill>
          <bgColor theme="7" tint="0.79998168889431442"/>
        </patternFill>
      </fill>
    </dxf>
    <dxf>
      <fill>
        <patternFill>
          <bgColor theme="7" tint="0.79998168889431442"/>
        </patternFill>
      </fill>
    </dxf>
    <dxf>
      <fill>
        <patternFill>
          <bgColor theme="5" tint="0.79998168889431442"/>
        </patternFill>
      </fill>
    </dxf>
  </dxfs>
  <tableStyles count="0" defaultTableStyle="TableStyleMedium2" defaultPivotStyle="PivotStyleLight16"/>
  <colors>
    <mruColors>
      <color rgb="FF333333"/>
      <color rgb="FFF16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411661</xdr:colOff>
      <xdr:row>9</xdr:row>
      <xdr:rowOff>122567</xdr:rowOff>
    </xdr:from>
    <xdr:to>
      <xdr:col>8</xdr:col>
      <xdr:colOff>244929</xdr:colOff>
      <xdr:row>9</xdr:row>
      <xdr:rowOff>3376273</xdr:rowOff>
    </xdr:to>
    <xdr:pic>
      <xdr:nvPicPr>
        <xdr:cNvPr id="2" name="Grafik 1">
          <a:extLst>
            <a:ext uri="{FF2B5EF4-FFF2-40B4-BE49-F238E27FC236}">
              <a16:creationId xmlns:a16="http://schemas.microsoft.com/office/drawing/2014/main" id="{C96F8C9E-6791-458E-B66A-16AFCC7718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4482" y="7878638"/>
          <a:ext cx="5793197" cy="325370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s.at/impressum/"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Q114"/>
  <sheetViews>
    <sheetView showGridLines="0" tabSelected="1" showRuler="0" view="pageBreakPreview" zoomScale="70" zoomScaleNormal="70" zoomScaleSheetLayoutView="70" workbookViewId="0">
      <selection activeCell="D2" sqref="D2:I2"/>
    </sheetView>
  </sheetViews>
  <sheetFormatPr baseColWidth="10" defaultColWidth="11.5" defaultRowHeight="14" x14ac:dyDescent="0.2"/>
  <cols>
    <col min="1" max="1" width="12" style="20" bestFit="1" customWidth="1"/>
    <col min="2" max="2" width="9.6640625" style="20" customWidth="1"/>
    <col min="3" max="3" width="26.33203125" style="20" customWidth="1"/>
    <col min="4" max="4" width="11" style="20" customWidth="1"/>
    <col min="5" max="5" width="10.5" style="20" bestFit="1" customWidth="1"/>
    <col min="6" max="6" width="10.6640625" style="20" customWidth="1"/>
    <col min="7" max="7" width="10.33203125" style="20" bestFit="1" customWidth="1"/>
    <col min="8" max="8" width="10.83203125" style="20" bestFit="1" customWidth="1"/>
    <col min="9" max="9" width="13.33203125" style="20" bestFit="1" customWidth="1"/>
    <col min="10" max="10" width="2.1640625" style="19" customWidth="1"/>
    <col min="11" max="11" width="13.1640625" style="20" bestFit="1" customWidth="1"/>
    <col min="12" max="12" width="7.33203125" style="20" bestFit="1" customWidth="1"/>
    <col min="13" max="13" width="10.6640625" style="20" bestFit="1" customWidth="1"/>
    <col min="14" max="14" width="7.33203125" style="20" bestFit="1" customWidth="1"/>
    <col min="15" max="15" width="10.6640625" style="20" bestFit="1" customWidth="1"/>
    <col min="16" max="16" width="13.1640625" style="20" bestFit="1" customWidth="1"/>
    <col min="17" max="16384" width="11.5" style="20"/>
  </cols>
  <sheetData>
    <row r="1" spans="1:16" ht="27.75" customHeight="1" x14ac:dyDescent="0.2">
      <c r="A1" s="158" t="s">
        <v>7</v>
      </c>
      <c r="B1" s="158"/>
      <c r="C1" s="158"/>
      <c r="D1" s="158"/>
      <c r="E1" s="158"/>
      <c r="F1" s="158"/>
      <c r="G1" s="158"/>
      <c r="H1" s="158"/>
      <c r="I1" s="158"/>
    </row>
    <row r="2" spans="1:16" ht="27.75" customHeight="1" x14ac:dyDescent="0.2">
      <c r="A2" s="119" t="s">
        <v>27</v>
      </c>
      <c r="B2" s="119"/>
      <c r="C2" s="119"/>
      <c r="D2" s="159"/>
      <c r="E2" s="159"/>
      <c r="F2" s="159"/>
      <c r="G2" s="159"/>
      <c r="H2" s="159"/>
      <c r="I2" s="159"/>
    </row>
    <row r="3" spans="1:16" ht="27.75" customHeight="1" x14ac:dyDescent="0.2">
      <c r="A3" s="119" t="s">
        <v>8</v>
      </c>
      <c r="B3" s="119"/>
      <c r="C3" s="119"/>
      <c r="D3" s="159"/>
      <c r="E3" s="159"/>
      <c r="F3" s="159"/>
      <c r="G3" s="159"/>
      <c r="H3" s="159"/>
      <c r="I3" s="159"/>
    </row>
    <row r="4" spans="1:16" ht="27.75" customHeight="1" x14ac:dyDescent="0.2">
      <c r="A4" s="119" t="s">
        <v>0</v>
      </c>
      <c r="B4" s="119"/>
      <c r="C4" s="119"/>
      <c r="D4" s="159"/>
      <c r="E4" s="159"/>
      <c r="F4" s="159"/>
      <c r="G4" s="159"/>
      <c r="H4" s="159"/>
      <c r="I4" s="159"/>
    </row>
    <row r="5" spans="1:16" ht="27.75" customHeight="1" x14ac:dyDescent="0.2">
      <c r="A5" s="119" t="s">
        <v>1</v>
      </c>
      <c r="B5" s="119"/>
      <c r="C5" s="119"/>
      <c r="D5" s="160"/>
      <c r="E5" s="159"/>
      <c r="F5" s="159"/>
      <c r="G5" s="159"/>
      <c r="H5" s="159"/>
      <c r="I5" s="159"/>
    </row>
    <row r="6" spans="1:16" ht="27" customHeight="1" x14ac:dyDescent="0.2">
      <c r="A6" s="119" t="s">
        <v>9</v>
      </c>
      <c r="B6" s="119"/>
      <c r="C6" s="119"/>
      <c r="D6" s="161"/>
      <c r="E6" s="161"/>
      <c r="F6" s="161"/>
      <c r="G6" s="161"/>
      <c r="H6" s="161"/>
      <c r="I6" s="161"/>
    </row>
    <row r="7" spans="1:16" ht="27" customHeight="1" x14ac:dyDescent="0.2">
      <c r="A7" s="119" t="s">
        <v>77</v>
      </c>
      <c r="B7" s="119"/>
      <c r="C7" s="119"/>
      <c r="D7" s="120"/>
      <c r="E7" s="120"/>
      <c r="F7" s="120"/>
      <c r="G7" s="120"/>
      <c r="H7" s="120"/>
      <c r="I7" s="120"/>
    </row>
    <row r="8" spans="1:16" s="22" customFormat="1" ht="189" customHeight="1" x14ac:dyDescent="0.2">
      <c r="A8" s="86" t="s">
        <v>94</v>
      </c>
      <c r="B8" s="86"/>
      <c r="C8" s="86"/>
      <c r="D8" s="86"/>
      <c r="E8" s="86"/>
      <c r="F8" s="86"/>
      <c r="G8" s="86"/>
      <c r="H8" s="86"/>
      <c r="I8" s="86"/>
      <c r="J8" s="21"/>
    </row>
    <row r="9" spans="1:16" s="22" customFormat="1" ht="229.5" customHeight="1" x14ac:dyDescent="0.2">
      <c r="A9" s="87"/>
      <c r="B9" s="87"/>
      <c r="C9" s="87"/>
      <c r="D9" s="87"/>
      <c r="E9" s="87"/>
      <c r="F9" s="87"/>
      <c r="G9" s="87"/>
      <c r="H9" s="87"/>
      <c r="I9" s="87"/>
      <c r="J9" s="21"/>
    </row>
    <row r="10" spans="1:16" s="22" customFormat="1" ht="297" customHeight="1" x14ac:dyDescent="0.2">
      <c r="A10" s="21"/>
      <c r="B10" s="21"/>
      <c r="C10" s="21"/>
      <c r="D10" s="21"/>
      <c r="E10" s="21"/>
      <c r="F10" s="21"/>
      <c r="G10" s="21"/>
      <c r="H10" s="21"/>
      <c r="I10" s="21"/>
      <c r="J10" s="21"/>
    </row>
    <row r="11" spans="1:16" s="27" customFormat="1" ht="15" customHeight="1" x14ac:dyDescent="0.2">
      <c r="A11" s="116" t="s">
        <v>13</v>
      </c>
      <c r="B11" s="117"/>
      <c r="C11" s="122"/>
      <c r="D11" s="122"/>
      <c r="E11" s="23" t="s">
        <v>12</v>
      </c>
      <c r="F11" s="24" t="s">
        <v>21</v>
      </c>
      <c r="G11" s="24" t="s">
        <v>11</v>
      </c>
      <c r="H11" s="24" t="s">
        <v>10</v>
      </c>
      <c r="I11" s="24"/>
      <c r="J11" s="25"/>
      <c r="K11" s="26"/>
      <c r="L11" s="143"/>
      <c r="M11" s="143"/>
      <c r="N11" s="143"/>
      <c r="O11" s="25"/>
    </row>
    <row r="12" spans="1:16" ht="14.25" customHeight="1" x14ac:dyDescent="0.2">
      <c r="A12" s="162" t="s">
        <v>63</v>
      </c>
      <c r="B12" s="163"/>
      <c r="C12" s="123" t="s">
        <v>64</v>
      </c>
      <c r="D12" s="124"/>
      <c r="E12" s="28">
        <v>20</v>
      </c>
      <c r="F12" s="1">
        <v>3.9</v>
      </c>
      <c r="G12" s="2"/>
      <c r="H12" s="29">
        <f>F12*E12*G12</f>
        <v>0</v>
      </c>
      <c r="I12" s="30"/>
      <c r="K12" s="3"/>
      <c r="L12" s="3"/>
      <c r="M12" s="3"/>
      <c r="N12" s="3"/>
      <c r="O12" s="3"/>
      <c r="P12" s="4"/>
    </row>
    <row r="13" spans="1:16" ht="14.25" customHeight="1" x14ac:dyDescent="0.2">
      <c r="A13" s="164" t="s">
        <v>57</v>
      </c>
      <c r="B13" s="105"/>
      <c r="C13" s="125" t="s">
        <v>64</v>
      </c>
      <c r="D13" s="126"/>
      <c r="E13" s="31">
        <v>20</v>
      </c>
      <c r="F13" s="5">
        <v>3.9</v>
      </c>
      <c r="G13" s="6"/>
      <c r="H13" s="33">
        <f>F13*E13*G13</f>
        <v>0</v>
      </c>
      <c r="I13" s="30"/>
      <c r="K13" s="3"/>
      <c r="L13" s="3"/>
      <c r="M13" s="3"/>
      <c r="N13" s="3"/>
      <c r="O13" s="3"/>
      <c r="P13" s="4"/>
    </row>
    <row r="14" spans="1:16" ht="14.25" customHeight="1" x14ac:dyDescent="0.2">
      <c r="A14" s="164" t="s">
        <v>48</v>
      </c>
      <c r="B14" s="105"/>
      <c r="C14" s="125" t="s">
        <v>47</v>
      </c>
      <c r="D14" s="126"/>
      <c r="E14" s="31">
        <v>24</v>
      </c>
      <c r="F14" s="5">
        <v>4.0999999999999996</v>
      </c>
      <c r="G14" s="6"/>
      <c r="H14" s="33">
        <f t="shared" ref="H14:H23" si="0">F14*E14*G14</f>
        <v>0</v>
      </c>
      <c r="I14" s="30"/>
      <c r="K14" s="3"/>
      <c r="L14" s="3"/>
      <c r="M14" s="3"/>
      <c r="N14" s="3"/>
      <c r="O14" s="3"/>
      <c r="P14" s="4"/>
    </row>
    <row r="15" spans="1:16" ht="14.25" customHeight="1" x14ac:dyDescent="0.2">
      <c r="A15" s="164" t="s">
        <v>49</v>
      </c>
      <c r="B15" s="105"/>
      <c r="C15" s="125" t="s">
        <v>65</v>
      </c>
      <c r="D15" s="126"/>
      <c r="E15" s="31">
        <v>24</v>
      </c>
      <c r="F15" s="5">
        <v>3.9</v>
      </c>
      <c r="G15" s="6"/>
      <c r="H15" s="33">
        <f t="shared" si="0"/>
        <v>0</v>
      </c>
      <c r="I15" s="30"/>
      <c r="K15" s="3"/>
      <c r="L15" s="3"/>
      <c r="M15" s="3"/>
      <c r="N15" s="3"/>
      <c r="O15" s="3"/>
      <c r="P15" s="4"/>
    </row>
    <row r="16" spans="1:16" ht="14.25" customHeight="1" x14ac:dyDescent="0.2">
      <c r="A16" s="164" t="s">
        <v>56</v>
      </c>
      <c r="B16" s="105"/>
      <c r="C16" s="125" t="s">
        <v>66</v>
      </c>
      <c r="D16" s="126"/>
      <c r="E16" s="31">
        <v>24</v>
      </c>
      <c r="F16" s="5">
        <v>3.9</v>
      </c>
      <c r="G16" s="6"/>
      <c r="H16" s="33">
        <f t="shared" si="0"/>
        <v>0</v>
      </c>
      <c r="I16" s="30"/>
      <c r="K16" s="3"/>
      <c r="L16" s="3"/>
      <c r="M16" s="3"/>
      <c r="N16" s="3"/>
      <c r="O16" s="3"/>
      <c r="P16" s="4"/>
    </row>
    <row r="17" spans="1:16" ht="14.25" customHeight="1" x14ac:dyDescent="0.2">
      <c r="A17" s="164" t="s">
        <v>50</v>
      </c>
      <c r="B17" s="105"/>
      <c r="C17" s="125" t="s">
        <v>66</v>
      </c>
      <c r="D17" s="126"/>
      <c r="E17" s="31">
        <v>24</v>
      </c>
      <c r="F17" s="5">
        <v>3.9</v>
      </c>
      <c r="G17" s="6"/>
      <c r="H17" s="33">
        <f t="shared" si="0"/>
        <v>0</v>
      </c>
      <c r="I17" s="30"/>
      <c r="K17" s="3"/>
      <c r="L17" s="3"/>
      <c r="M17" s="3"/>
      <c r="N17" s="3"/>
      <c r="O17" s="3"/>
      <c r="P17" s="4"/>
    </row>
    <row r="18" spans="1:16" ht="14.25" customHeight="1" x14ac:dyDescent="0.2">
      <c r="A18" s="164" t="s">
        <v>51</v>
      </c>
      <c r="B18" s="105"/>
      <c r="C18" s="125" t="s">
        <v>66</v>
      </c>
      <c r="D18" s="126"/>
      <c r="E18" s="31">
        <v>24</v>
      </c>
      <c r="F18" s="5">
        <v>3.9</v>
      </c>
      <c r="G18" s="6"/>
      <c r="H18" s="33">
        <f t="shared" si="0"/>
        <v>0</v>
      </c>
      <c r="I18" s="30"/>
      <c r="K18" s="3"/>
      <c r="L18" s="3"/>
      <c r="M18" s="3"/>
      <c r="N18" s="3"/>
      <c r="O18" s="3"/>
      <c r="P18" s="4"/>
    </row>
    <row r="19" spans="1:16" ht="14.25" customHeight="1" x14ac:dyDescent="0.2">
      <c r="A19" s="164" t="s">
        <v>52</v>
      </c>
      <c r="B19" s="105"/>
      <c r="C19" s="125" t="s">
        <v>66</v>
      </c>
      <c r="D19" s="126"/>
      <c r="E19" s="31">
        <v>24</v>
      </c>
      <c r="F19" s="5">
        <v>3.9</v>
      </c>
      <c r="G19" s="6"/>
      <c r="H19" s="33">
        <f t="shared" si="0"/>
        <v>0</v>
      </c>
      <c r="I19" s="30"/>
      <c r="K19" s="3"/>
      <c r="L19" s="3"/>
      <c r="M19" s="3"/>
      <c r="N19" s="3"/>
      <c r="O19" s="3"/>
      <c r="P19" s="4"/>
    </row>
    <row r="20" spans="1:16" ht="14.25" customHeight="1" x14ac:dyDescent="0.2">
      <c r="A20" s="164" t="s">
        <v>53</v>
      </c>
      <c r="B20" s="105"/>
      <c r="C20" s="125" t="s">
        <v>54</v>
      </c>
      <c r="D20" s="126"/>
      <c r="E20" s="31">
        <v>6</v>
      </c>
      <c r="F20" s="5">
        <v>13</v>
      </c>
      <c r="G20" s="6"/>
      <c r="H20" s="33">
        <f t="shared" si="0"/>
        <v>0</v>
      </c>
      <c r="I20" s="30"/>
      <c r="K20" s="3"/>
      <c r="L20" s="3"/>
      <c r="M20" s="3"/>
      <c r="N20" s="3"/>
      <c r="O20" s="3"/>
      <c r="P20" s="4"/>
    </row>
    <row r="21" spans="1:16" ht="14.25" customHeight="1" x14ac:dyDescent="0.2">
      <c r="A21" s="164" t="s">
        <v>58</v>
      </c>
      <c r="B21" s="105"/>
      <c r="C21" s="125" t="s">
        <v>64</v>
      </c>
      <c r="D21" s="126"/>
      <c r="E21" s="31">
        <v>20</v>
      </c>
      <c r="F21" s="5">
        <v>4.9000000000000004</v>
      </c>
      <c r="G21" s="6"/>
      <c r="H21" s="33">
        <f t="shared" si="0"/>
        <v>0</v>
      </c>
      <c r="I21" s="30"/>
      <c r="K21" s="3"/>
      <c r="L21" s="3"/>
      <c r="M21" s="3"/>
      <c r="N21" s="3"/>
      <c r="O21" s="3"/>
      <c r="P21" s="4"/>
    </row>
    <row r="22" spans="1:16" ht="14.25" customHeight="1" x14ac:dyDescent="0.2">
      <c r="A22" s="164" t="s">
        <v>67</v>
      </c>
      <c r="B22" s="105"/>
      <c r="C22" s="125" t="s">
        <v>64</v>
      </c>
      <c r="D22" s="126"/>
      <c r="E22" s="31">
        <v>20</v>
      </c>
      <c r="F22" s="5">
        <v>4.9000000000000004</v>
      </c>
      <c r="G22" s="6"/>
      <c r="H22" s="33">
        <f t="shared" si="0"/>
        <v>0</v>
      </c>
      <c r="I22" s="30"/>
      <c r="K22" s="3"/>
      <c r="L22" s="3"/>
      <c r="M22" s="3"/>
      <c r="N22" s="3"/>
      <c r="O22" s="3"/>
      <c r="P22" s="4"/>
    </row>
    <row r="23" spans="1:16" ht="14.25" customHeight="1" x14ac:dyDescent="0.2">
      <c r="A23" s="166" t="s">
        <v>55</v>
      </c>
      <c r="B23" s="167"/>
      <c r="C23" s="127" t="s">
        <v>64</v>
      </c>
      <c r="D23" s="128"/>
      <c r="E23" s="31">
        <v>20</v>
      </c>
      <c r="F23" s="5">
        <v>4.9000000000000004</v>
      </c>
      <c r="G23" s="6"/>
      <c r="H23" s="33">
        <f t="shared" si="0"/>
        <v>0</v>
      </c>
      <c r="I23" s="30"/>
      <c r="K23" s="3"/>
      <c r="L23" s="3"/>
      <c r="M23" s="3"/>
      <c r="N23" s="3"/>
      <c r="O23" s="3"/>
      <c r="P23" s="4"/>
    </row>
    <row r="24" spans="1:16" ht="14.25" customHeight="1" x14ac:dyDescent="0.2">
      <c r="A24" s="115" t="str">
        <f>"Zwischensumme "&amp;A11</f>
        <v>Zwischensumme GETRÄNKE</v>
      </c>
      <c r="B24" s="115"/>
      <c r="C24" s="115"/>
      <c r="D24" s="115"/>
      <c r="E24" s="115"/>
      <c r="F24" s="115"/>
      <c r="G24" s="115"/>
      <c r="H24" s="115"/>
      <c r="I24" s="34">
        <f>SUM(H12:H23)</f>
        <v>0</v>
      </c>
    </row>
    <row r="25" spans="1:16" ht="8" customHeight="1" x14ac:dyDescent="0.2">
      <c r="A25" s="79"/>
      <c r="B25" s="79"/>
      <c r="C25" s="79"/>
      <c r="D25" s="79"/>
      <c r="E25" s="79"/>
      <c r="F25" s="79"/>
      <c r="G25" s="79"/>
      <c r="H25" s="79"/>
      <c r="I25" s="79"/>
    </row>
    <row r="26" spans="1:16" x14ac:dyDescent="0.2">
      <c r="A26" s="116" t="s">
        <v>44</v>
      </c>
      <c r="B26" s="117"/>
      <c r="C26" s="117"/>
      <c r="D26" s="118"/>
      <c r="E26" s="24" t="s">
        <v>12</v>
      </c>
      <c r="F26" s="35" t="s">
        <v>21</v>
      </c>
      <c r="G26" s="24" t="s">
        <v>11</v>
      </c>
      <c r="H26" s="24" t="s">
        <v>10</v>
      </c>
      <c r="I26" s="24"/>
    </row>
    <row r="27" spans="1:16" ht="70" customHeight="1" x14ac:dyDescent="0.2">
      <c r="A27" s="80" t="s">
        <v>89</v>
      </c>
      <c r="B27" s="81"/>
      <c r="C27" s="81"/>
      <c r="D27" s="82"/>
      <c r="E27" s="36">
        <v>20</v>
      </c>
      <c r="F27" s="7">
        <v>3.75</v>
      </c>
      <c r="G27" s="8"/>
      <c r="H27" s="9">
        <f>G27*E27*F27</f>
        <v>0</v>
      </c>
      <c r="I27" s="156"/>
    </row>
    <row r="28" spans="1:16" ht="70" customHeight="1" x14ac:dyDescent="0.2">
      <c r="A28" s="83" t="s">
        <v>90</v>
      </c>
      <c r="B28" s="84"/>
      <c r="C28" s="84"/>
      <c r="D28" s="85"/>
      <c r="E28" s="37">
        <v>20</v>
      </c>
      <c r="F28" s="10">
        <v>3.75</v>
      </c>
      <c r="G28" s="11"/>
      <c r="H28" s="12">
        <f>G28*E28*F28</f>
        <v>0</v>
      </c>
      <c r="I28" s="99"/>
    </row>
    <row r="29" spans="1:16" ht="70" customHeight="1" x14ac:dyDescent="0.2">
      <c r="A29" s="129" t="s">
        <v>92</v>
      </c>
      <c r="B29" s="130"/>
      <c r="C29" s="130"/>
      <c r="D29" s="131"/>
      <c r="E29" s="38">
        <v>20</v>
      </c>
      <c r="F29" s="13">
        <v>3.5</v>
      </c>
      <c r="G29" s="11"/>
      <c r="H29" s="12">
        <f>G29*E29*F29</f>
        <v>0</v>
      </c>
      <c r="I29" s="156"/>
    </row>
    <row r="30" spans="1:16" ht="13" customHeight="1" x14ac:dyDescent="0.2">
      <c r="A30" s="134" t="s">
        <v>43</v>
      </c>
      <c r="B30" s="135"/>
      <c r="C30" s="135"/>
      <c r="D30" s="136"/>
      <c r="E30" s="39">
        <v>1</v>
      </c>
      <c r="F30" s="14">
        <v>49</v>
      </c>
      <c r="G30" s="11"/>
      <c r="H30" s="12">
        <f>G30*F30*E30</f>
        <v>0</v>
      </c>
      <c r="I30" s="165"/>
    </row>
    <row r="31" spans="1:16" ht="14.25" customHeight="1" x14ac:dyDescent="0.2">
      <c r="A31" s="115" t="str">
        <f>"Zwischensumme "&amp;A26</f>
        <v>Zwischensumme SNACK BOXEN</v>
      </c>
      <c r="B31" s="115"/>
      <c r="C31" s="115"/>
      <c r="D31" s="115"/>
      <c r="E31" s="115"/>
      <c r="F31" s="115"/>
      <c r="G31" s="115"/>
      <c r="H31" s="115"/>
      <c r="I31" s="34">
        <f>SUM(H27:H30)</f>
        <v>0</v>
      </c>
    </row>
    <row r="32" spans="1:16" ht="8" customHeight="1" x14ac:dyDescent="0.2">
      <c r="A32" s="40"/>
      <c r="B32" s="40"/>
      <c r="C32" s="40"/>
      <c r="D32" s="40"/>
      <c r="E32" s="40"/>
      <c r="F32" s="40"/>
      <c r="G32" s="40"/>
      <c r="H32" s="40"/>
      <c r="I32" s="41"/>
    </row>
    <row r="33" spans="1:9" ht="14.25" customHeight="1" x14ac:dyDescent="0.2">
      <c r="A33" s="116" t="s">
        <v>15</v>
      </c>
      <c r="B33" s="117"/>
      <c r="C33" s="117"/>
      <c r="D33" s="118"/>
      <c r="E33" s="23" t="s">
        <v>14</v>
      </c>
      <c r="F33" s="42" t="s">
        <v>45</v>
      </c>
      <c r="G33" s="24" t="s">
        <v>11</v>
      </c>
      <c r="H33" s="24" t="s">
        <v>10</v>
      </c>
      <c r="I33" s="24"/>
    </row>
    <row r="34" spans="1:9" x14ac:dyDescent="0.2">
      <c r="A34" s="88" t="s">
        <v>71</v>
      </c>
      <c r="B34" s="89"/>
      <c r="C34" s="89"/>
      <c r="D34" s="90"/>
      <c r="E34" s="43">
        <v>20</v>
      </c>
      <c r="F34" s="44">
        <v>16.5</v>
      </c>
      <c r="G34" s="6"/>
      <c r="H34" s="45">
        <f>G34*F34*E34</f>
        <v>0</v>
      </c>
      <c r="I34" s="138"/>
    </row>
    <row r="35" spans="1:9" x14ac:dyDescent="0.2">
      <c r="A35" s="132" t="s">
        <v>70</v>
      </c>
      <c r="B35" s="133"/>
      <c r="C35" s="133"/>
      <c r="D35" s="46" t="s">
        <v>69</v>
      </c>
      <c r="E35" s="47">
        <v>30</v>
      </c>
      <c r="F35" s="48">
        <v>14</v>
      </c>
      <c r="G35" s="6"/>
      <c r="H35" s="49">
        <f t="shared" ref="H35:H40" si="1">G35*F35*E35</f>
        <v>0</v>
      </c>
      <c r="I35" s="139"/>
    </row>
    <row r="36" spans="1:9" x14ac:dyDescent="0.2">
      <c r="A36" s="132" t="s">
        <v>72</v>
      </c>
      <c r="B36" s="133"/>
      <c r="C36" s="133"/>
      <c r="D36" s="168"/>
      <c r="E36" s="47">
        <v>30</v>
      </c>
      <c r="F36" s="48">
        <v>15.5</v>
      </c>
      <c r="G36" s="6"/>
      <c r="H36" s="49">
        <f t="shared" si="1"/>
        <v>0</v>
      </c>
      <c r="I36" s="139"/>
    </row>
    <row r="37" spans="1:9" x14ac:dyDescent="0.2">
      <c r="A37" s="132" t="s">
        <v>73</v>
      </c>
      <c r="B37" s="133"/>
      <c r="C37" s="133"/>
      <c r="D37" s="168"/>
      <c r="E37" s="47">
        <v>30</v>
      </c>
      <c r="F37" s="48">
        <v>14.5</v>
      </c>
      <c r="G37" s="6"/>
      <c r="H37" s="49">
        <f t="shared" si="1"/>
        <v>0</v>
      </c>
      <c r="I37" s="139"/>
    </row>
    <row r="38" spans="1:9" x14ac:dyDescent="0.2">
      <c r="A38" s="132" t="s">
        <v>17</v>
      </c>
      <c r="B38" s="133"/>
      <c r="C38" s="133"/>
      <c r="D38" s="168"/>
      <c r="E38" s="47">
        <v>20</v>
      </c>
      <c r="F38" s="48">
        <v>10.5</v>
      </c>
      <c r="G38" s="6"/>
      <c r="H38" s="49">
        <f t="shared" si="1"/>
        <v>0</v>
      </c>
      <c r="I38" s="139"/>
    </row>
    <row r="39" spans="1:9" ht="14.25" customHeight="1" x14ac:dyDescent="0.2">
      <c r="A39" s="132" t="s">
        <v>62</v>
      </c>
      <c r="B39" s="133"/>
      <c r="C39" s="133"/>
      <c r="D39" s="168"/>
      <c r="E39" s="47">
        <v>10</v>
      </c>
      <c r="F39" s="48">
        <v>5.9</v>
      </c>
      <c r="G39" s="6"/>
      <c r="H39" s="49">
        <f t="shared" si="1"/>
        <v>0</v>
      </c>
      <c r="I39" s="139"/>
    </row>
    <row r="40" spans="1:9" ht="15" customHeight="1" x14ac:dyDescent="0.2">
      <c r="A40" s="152" t="s">
        <v>16</v>
      </c>
      <c r="B40" s="153"/>
      <c r="C40" s="153"/>
      <c r="D40" s="169"/>
      <c r="E40" s="47">
        <v>10</v>
      </c>
      <c r="F40" s="50">
        <v>1.7</v>
      </c>
      <c r="G40" s="6"/>
      <c r="H40" s="49">
        <f t="shared" si="1"/>
        <v>0</v>
      </c>
      <c r="I40" s="140"/>
    </row>
    <row r="41" spans="1:9" x14ac:dyDescent="0.2">
      <c r="A41" s="115" t="str">
        <f>"Zwischensumme "&amp;A33</f>
        <v>Zwischensumme WARME GERICHTE</v>
      </c>
      <c r="B41" s="115"/>
      <c r="C41" s="115"/>
      <c r="D41" s="115"/>
      <c r="E41" s="115"/>
      <c r="F41" s="115"/>
      <c r="G41" s="115"/>
      <c r="H41" s="115"/>
      <c r="I41" s="34">
        <f>SUM(H34:H40)</f>
        <v>0</v>
      </c>
    </row>
    <row r="42" spans="1:9" s="52" customFormat="1" ht="11" x14ac:dyDescent="0.2">
      <c r="A42" s="113"/>
      <c r="B42" s="114"/>
      <c r="C42" s="114"/>
      <c r="D42" s="114"/>
      <c r="E42" s="114"/>
      <c r="F42" s="51"/>
      <c r="G42" s="170" t="s">
        <v>18</v>
      </c>
      <c r="H42" s="170"/>
      <c r="I42" s="171"/>
    </row>
    <row r="43" spans="1:9" ht="8" customHeight="1" x14ac:dyDescent="0.2">
      <c r="A43" s="142"/>
      <c r="B43" s="142"/>
      <c r="C43" s="142"/>
      <c r="D43" s="142"/>
      <c r="E43" s="142"/>
      <c r="F43" s="142"/>
      <c r="G43" s="142"/>
      <c r="H43" s="142"/>
      <c r="I43" s="142"/>
    </row>
    <row r="44" spans="1:9" ht="15" customHeight="1" x14ac:dyDescent="0.2">
      <c r="A44" s="116" t="s">
        <v>19</v>
      </c>
      <c r="B44" s="117"/>
      <c r="C44" s="117"/>
      <c r="D44" s="117"/>
      <c r="E44" s="118"/>
      <c r="F44" s="53" t="s">
        <v>21</v>
      </c>
      <c r="G44" s="24" t="s">
        <v>11</v>
      </c>
      <c r="H44" s="24" t="s">
        <v>10</v>
      </c>
      <c r="I44" s="24"/>
    </row>
    <row r="45" spans="1:9" ht="15" customHeight="1" x14ac:dyDescent="0.2">
      <c r="A45" s="103" t="s">
        <v>84</v>
      </c>
      <c r="B45" s="104"/>
      <c r="C45" s="104"/>
      <c r="D45" s="104"/>
      <c r="E45" s="141"/>
      <c r="F45" s="15">
        <v>18</v>
      </c>
      <c r="G45" s="6"/>
      <c r="H45" s="45">
        <f>G45*F45</f>
        <v>0</v>
      </c>
      <c r="I45" s="155"/>
    </row>
    <row r="46" spans="1:9" ht="15" customHeight="1" x14ac:dyDescent="0.2">
      <c r="A46" s="91" t="s">
        <v>20</v>
      </c>
      <c r="B46" s="92"/>
      <c r="C46" s="92"/>
      <c r="D46" s="92"/>
      <c r="E46" s="137"/>
      <c r="F46" s="16">
        <v>11</v>
      </c>
      <c r="G46" s="6"/>
      <c r="H46" s="49">
        <f t="shared" ref="H46:H50" si="2">G46*F46</f>
        <v>0</v>
      </c>
      <c r="I46" s="156"/>
    </row>
    <row r="47" spans="1:9" ht="15" customHeight="1" x14ac:dyDescent="0.2">
      <c r="A47" s="132" t="s">
        <v>85</v>
      </c>
      <c r="B47" s="133"/>
      <c r="C47" s="133"/>
      <c r="D47" s="133"/>
      <c r="E47" s="157"/>
      <c r="F47" s="16">
        <v>28</v>
      </c>
      <c r="G47" s="6"/>
      <c r="H47" s="49">
        <f t="shared" si="2"/>
        <v>0</v>
      </c>
      <c r="I47" s="156"/>
    </row>
    <row r="48" spans="1:9" ht="15" customHeight="1" x14ac:dyDescent="0.2">
      <c r="A48" s="132" t="s">
        <v>96</v>
      </c>
      <c r="B48" s="133"/>
      <c r="C48" s="133"/>
      <c r="D48" s="133"/>
      <c r="E48" s="157"/>
      <c r="F48" s="16">
        <v>100.8</v>
      </c>
      <c r="G48" s="6"/>
      <c r="H48" s="49">
        <f>G48*F48</f>
        <v>0</v>
      </c>
      <c r="I48" s="156"/>
    </row>
    <row r="49" spans="1:17" ht="15" customHeight="1" x14ac:dyDescent="0.2">
      <c r="A49" s="132" t="s">
        <v>97</v>
      </c>
      <c r="B49" s="133"/>
      <c r="C49" s="133"/>
      <c r="D49" s="133"/>
      <c r="E49" s="157"/>
      <c r="F49" s="16">
        <v>7</v>
      </c>
      <c r="G49" s="6"/>
      <c r="H49" s="49">
        <f>G49*F49</f>
        <v>0</v>
      </c>
      <c r="I49" s="156"/>
    </row>
    <row r="50" spans="1:17" ht="15" customHeight="1" x14ac:dyDescent="0.2">
      <c r="A50" s="132" t="s">
        <v>86</v>
      </c>
      <c r="B50" s="133"/>
      <c r="C50" s="133"/>
      <c r="D50" s="133"/>
      <c r="E50" s="157"/>
      <c r="F50" s="16">
        <v>90</v>
      </c>
      <c r="G50" s="6"/>
      <c r="H50" s="49">
        <f t="shared" si="2"/>
        <v>0</v>
      </c>
      <c r="I50" s="156"/>
    </row>
    <row r="51" spans="1:17" ht="14.25" customHeight="1" x14ac:dyDescent="0.2">
      <c r="A51" s="115" t="str">
        <f>"Zwischensumme "&amp;A44</f>
        <v>Zwischensumme EQUIPMENT &amp; TISCHWÄSCHE</v>
      </c>
      <c r="B51" s="115"/>
      <c r="C51" s="115"/>
      <c r="D51" s="115"/>
      <c r="E51" s="115"/>
      <c r="F51" s="115"/>
      <c r="G51" s="115"/>
      <c r="H51" s="115"/>
      <c r="I51" s="34">
        <f>SUM(H45:H50)</f>
        <v>0</v>
      </c>
    </row>
    <row r="52" spans="1:17" ht="8" customHeight="1" x14ac:dyDescent="0.2">
      <c r="A52" s="40"/>
      <c r="B52" s="40"/>
      <c r="C52" s="40"/>
      <c r="D52" s="40"/>
      <c r="E52" s="40"/>
      <c r="F52" s="40"/>
      <c r="G52" s="40"/>
      <c r="H52" s="40"/>
      <c r="I52" s="41"/>
    </row>
    <row r="53" spans="1:17" ht="15" customHeight="1" x14ac:dyDescent="0.2">
      <c r="A53" s="116" t="s">
        <v>22</v>
      </c>
      <c r="B53" s="117"/>
      <c r="C53" s="117"/>
      <c r="D53" s="117"/>
      <c r="E53" s="118"/>
      <c r="F53" s="53" t="s">
        <v>21</v>
      </c>
      <c r="G53" s="24" t="s">
        <v>93</v>
      </c>
      <c r="H53" s="24" t="s">
        <v>10</v>
      </c>
      <c r="I53" s="24"/>
    </row>
    <row r="54" spans="1:17" ht="15" customHeight="1" x14ac:dyDescent="0.2">
      <c r="A54" s="103" t="s">
        <v>23</v>
      </c>
      <c r="B54" s="104"/>
      <c r="C54" s="104"/>
      <c r="D54" s="104"/>
      <c r="E54" s="141"/>
      <c r="F54" s="15">
        <v>180</v>
      </c>
      <c r="G54" s="54">
        <f>IF(D7&gt;1,(D7-1)*(1/3)+1,D7)</f>
        <v>0</v>
      </c>
      <c r="H54" s="45">
        <f>G54*F54</f>
        <v>0</v>
      </c>
      <c r="I54" s="155"/>
    </row>
    <row r="55" spans="1:17" ht="15" customHeight="1" x14ac:dyDescent="0.2">
      <c r="A55" s="91" t="s">
        <v>75</v>
      </c>
      <c r="B55" s="92"/>
      <c r="C55" s="92"/>
      <c r="D55" s="92"/>
      <c r="E55" s="137"/>
      <c r="F55" s="17">
        <v>290</v>
      </c>
      <c r="G55" s="55">
        <f>D7</f>
        <v>0</v>
      </c>
      <c r="H55" s="49">
        <f>G55*F55</f>
        <v>0</v>
      </c>
      <c r="I55" s="156"/>
    </row>
    <row r="56" spans="1:17" ht="15" customHeight="1" x14ac:dyDescent="0.2">
      <c r="A56" s="91" t="s">
        <v>74</v>
      </c>
      <c r="B56" s="92"/>
      <c r="C56" s="92"/>
      <c r="D56" s="92"/>
      <c r="E56" s="137"/>
      <c r="F56" s="16">
        <v>250</v>
      </c>
      <c r="G56" s="32">
        <f>ROUNDUP(SUM(G34:G39)/20,0)</f>
        <v>0</v>
      </c>
      <c r="H56" s="49">
        <f t="shared" ref="H56:H57" si="3">G56*F56</f>
        <v>0</v>
      </c>
      <c r="I56" s="156"/>
    </row>
    <row r="57" spans="1:17" ht="15" customHeight="1" x14ac:dyDescent="0.2">
      <c r="A57" s="152" t="s">
        <v>76</v>
      </c>
      <c r="B57" s="153"/>
      <c r="C57" s="153"/>
      <c r="D57" s="153"/>
      <c r="E57" s="154"/>
      <c r="F57" s="18">
        <v>290</v>
      </c>
      <c r="G57" s="32"/>
      <c r="H57" s="56">
        <f t="shared" si="3"/>
        <v>0</v>
      </c>
      <c r="I57" s="156"/>
    </row>
    <row r="58" spans="1:17" ht="14.25" customHeight="1" x14ac:dyDescent="0.2">
      <c r="A58" s="115" t="str">
        <f>"Zwischensumme "&amp;A53</f>
        <v>Zwischensumme PERSONAL &amp; LOGISTIK</v>
      </c>
      <c r="B58" s="115"/>
      <c r="C58" s="115"/>
      <c r="D58" s="115"/>
      <c r="E58" s="115"/>
      <c r="F58" s="115"/>
      <c r="G58" s="115"/>
      <c r="H58" s="115"/>
      <c r="I58" s="34">
        <f>SUM(H54:H57)</f>
        <v>0</v>
      </c>
    </row>
    <row r="59" spans="1:17" ht="10" customHeight="1" thickBot="1" x14ac:dyDescent="0.25">
      <c r="A59" s="40"/>
      <c r="B59" s="40"/>
      <c r="C59" s="40"/>
      <c r="D59" s="40"/>
      <c r="E59" s="40"/>
      <c r="F59" s="40"/>
      <c r="G59" s="40"/>
      <c r="H59" s="40"/>
      <c r="I59" s="41"/>
      <c r="M59" s="57"/>
    </row>
    <row r="60" spans="1:17" ht="14.25" customHeight="1" x14ac:dyDescent="0.2">
      <c r="A60" s="65"/>
      <c r="B60" s="66"/>
      <c r="C60" s="66"/>
      <c r="D60" s="66"/>
      <c r="E60" s="71" t="s">
        <v>46</v>
      </c>
      <c r="F60" s="71"/>
      <c r="G60" s="71"/>
      <c r="H60" s="71"/>
      <c r="I60" s="58">
        <f>I58+I51+I41+I31+I24</f>
        <v>0</v>
      </c>
      <c r="K60" s="57"/>
      <c r="L60" s="59"/>
      <c r="M60" s="57"/>
      <c r="N60" s="59"/>
      <c r="O60" s="57"/>
      <c r="P60" s="60"/>
    </row>
    <row r="61" spans="1:17" ht="14.25" customHeight="1" x14ac:dyDescent="0.2">
      <c r="A61" s="74">
        <f>IF(I60&lt;(D7*400),I60,(D7*400))</f>
        <v>0</v>
      </c>
      <c r="B61" s="75"/>
      <c r="C61" s="75"/>
      <c r="D61" s="75"/>
      <c r="E61" s="72" t="s">
        <v>98</v>
      </c>
      <c r="F61" s="72"/>
      <c r="G61" s="72"/>
      <c r="H61" s="72"/>
      <c r="I61" s="69">
        <f>IF(A61+I60=0,0,((I31+I41)/I60)*A61)*(-1)</f>
        <v>0</v>
      </c>
      <c r="K61" s="57"/>
      <c r="L61" s="59"/>
      <c r="M61" s="57"/>
      <c r="N61" s="59"/>
      <c r="O61" s="57"/>
      <c r="P61" s="60"/>
      <c r="Q61" s="60"/>
    </row>
    <row r="62" spans="1:17" ht="14.25" customHeight="1" x14ac:dyDescent="0.2">
      <c r="A62" s="76"/>
      <c r="B62" s="77"/>
      <c r="C62" s="77"/>
      <c r="D62" s="77"/>
      <c r="E62" s="73" t="s">
        <v>99</v>
      </c>
      <c r="F62" s="73"/>
      <c r="G62" s="73"/>
      <c r="H62" s="73"/>
      <c r="I62" s="70">
        <f>(A61+I61)*(-1)</f>
        <v>0</v>
      </c>
      <c r="K62" s="57"/>
      <c r="L62" s="59"/>
      <c r="M62" s="57"/>
      <c r="N62" s="59"/>
      <c r="O62" s="57"/>
      <c r="P62" s="60"/>
      <c r="Q62" s="60"/>
    </row>
    <row r="63" spans="1:17" ht="14.25" customHeight="1" thickBot="1" x14ac:dyDescent="0.25">
      <c r="A63" s="67"/>
      <c r="B63" s="68"/>
      <c r="C63" s="68"/>
      <c r="D63" s="68"/>
      <c r="E63" s="112" t="s">
        <v>95</v>
      </c>
      <c r="F63" s="112"/>
      <c r="G63" s="112"/>
      <c r="H63" s="112"/>
      <c r="I63" s="63">
        <f>I60+I61+I62</f>
        <v>0</v>
      </c>
      <c r="K63" s="57"/>
      <c r="L63" s="59"/>
      <c r="M63" s="57"/>
      <c r="N63" s="59"/>
      <c r="O63" s="57"/>
      <c r="P63" s="60"/>
      <c r="Q63" s="60"/>
    </row>
    <row r="64" spans="1:17" x14ac:dyDescent="0.2">
      <c r="A64" s="172">
        <v>10</v>
      </c>
      <c r="B64" s="173"/>
      <c r="C64" s="173"/>
      <c r="D64" s="173"/>
      <c r="E64" s="173"/>
      <c r="F64" s="173"/>
      <c r="G64" s="173"/>
      <c r="H64" s="173"/>
      <c r="I64" s="61">
        <f>(I31+I41+I61)*(A64/100)</f>
        <v>0</v>
      </c>
    </row>
    <row r="65" spans="1:12" ht="15" thickBot="1" x14ac:dyDescent="0.25">
      <c r="A65" s="174">
        <v>20</v>
      </c>
      <c r="B65" s="175"/>
      <c r="C65" s="175"/>
      <c r="D65" s="175"/>
      <c r="E65" s="175"/>
      <c r="F65" s="175"/>
      <c r="G65" s="175"/>
      <c r="H65" s="175"/>
      <c r="I65" s="62">
        <f>(I24+I51+I58+I62)*(A65/100)</f>
        <v>0</v>
      </c>
      <c r="K65" s="57"/>
    </row>
    <row r="66" spans="1:12" ht="14.25" customHeight="1" thickBot="1" x14ac:dyDescent="0.25">
      <c r="A66" s="180" t="s">
        <v>78</v>
      </c>
      <c r="B66" s="112"/>
      <c r="C66" s="112"/>
      <c r="D66" s="112"/>
      <c r="E66" s="112"/>
      <c r="F66" s="112"/>
      <c r="G66" s="112"/>
      <c r="H66" s="112"/>
      <c r="I66" s="63">
        <f>I63+I64+I65</f>
        <v>0</v>
      </c>
      <c r="L66" s="59"/>
    </row>
    <row r="67" spans="1:12" ht="28.25" customHeight="1" x14ac:dyDescent="0.2">
      <c r="A67" s="188" t="s">
        <v>6</v>
      </c>
      <c r="B67" s="189"/>
      <c r="C67" s="189"/>
      <c r="D67" s="189"/>
      <c r="E67" s="189"/>
      <c r="F67" s="189"/>
      <c r="G67" s="189"/>
      <c r="H67" s="189"/>
      <c r="I67" s="190"/>
      <c r="L67" s="64"/>
    </row>
    <row r="68" spans="1:12" ht="28.25" customHeight="1" x14ac:dyDescent="0.2">
      <c r="A68" s="144" t="s">
        <v>27</v>
      </c>
      <c r="B68" s="145"/>
      <c r="C68" s="145"/>
      <c r="D68" s="148"/>
      <c r="E68" s="148"/>
      <c r="F68" s="148"/>
      <c r="G68" s="148"/>
      <c r="H68" s="148"/>
      <c r="I68" s="149"/>
    </row>
    <row r="69" spans="1:12" ht="28.25" customHeight="1" x14ac:dyDescent="0.2">
      <c r="A69" s="144" t="s">
        <v>60</v>
      </c>
      <c r="B69" s="145"/>
      <c r="C69" s="145"/>
      <c r="D69" s="148"/>
      <c r="E69" s="148"/>
      <c r="F69" s="148"/>
      <c r="G69" s="148"/>
      <c r="H69" s="148"/>
      <c r="I69" s="149"/>
    </row>
    <row r="70" spans="1:12" ht="28.25" customHeight="1" x14ac:dyDescent="0.2">
      <c r="A70" s="144" t="s">
        <v>3</v>
      </c>
      <c r="B70" s="145"/>
      <c r="C70" s="145"/>
      <c r="D70" s="148"/>
      <c r="E70" s="148"/>
      <c r="F70" s="148"/>
      <c r="G70" s="148"/>
      <c r="H70" s="148"/>
      <c r="I70" s="149"/>
    </row>
    <row r="71" spans="1:12" ht="28.25" customHeight="1" x14ac:dyDescent="0.2">
      <c r="A71" s="144" t="s">
        <v>4</v>
      </c>
      <c r="B71" s="145"/>
      <c r="C71" s="145"/>
      <c r="D71" s="148"/>
      <c r="E71" s="148"/>
      <c r="F71" s="148"/>
      <c r="G71" s="148"/>
      <c r="H71" s="148"/>
      <c r="I71" s="149"/>
    </row>
    <row r="72" spans="1:12" ht="28.25" customHeight="1" x14ac:dyDescent="0.2">
      <c r="A72" s="144" t="s">
        <v>5</v>
      </c>
      <c r="B72" s="145"/>
      <c r="C72" s="145"/>
      <c r="D72" s="148"/>
      <c r="E72" s="148"/>
      <c r="F72" s="148"/>
      <c r="G72" s="148"/>
      <c r="H72" s="148"/>
      <c r="I72" s="149"/>
    </row>
    <row r="73" spans="1:12" ht="28.25" hidden="1" customHeight="1" x14ac:dyDescent="0.2">
      <c r="A73" s="144" t="s">
        <v>2</v>
      </c>
      <c r="B73" s="145"/>
      <c r="C73" s="145"/>
      <c r="D73" s="148"/>
      <c r="E73" s="148"/>
      <c r="F73" s="148"/>
      <c r="G73" s="148"/>
      <c r="H73" s="148"/>
      <c r="I73" s="149"/>
    </row>
    <row r="74" spans="1:12" ht="28.25" customHeight="1" thickBot="1" x14ac:dyDescent="0.25">
      <c r="A74" s="150" t="s">
        <v>1</v>
      </c>
      <c r="B74" s="151"/>
      <c r="C74" s="151"/>
      <c r="D74" s="146"/>
      <c r="E74" s="146"/>
      <c r="F74" s="146"/>
      <c r="G74" s="146"/>
      <c r="H74" s="146"/>
      <c r="I74" s="147"/>
    </row>
    <row r="77" spans="1:12" ht="28.5" customHeight="1" x14ac:dyDescent="0.2">
      <c r="A77" s="181" t="s">
        <v>25</v>
      </c>
      <c r="B77" s="181"/>
      <c r="C77" s="181"/>
      <c r="D77" s="182"/>
      <c r="E77" s="182"/>
      <c r="F77" s="182"/>
      <c r="G77" s="182"/>
      <c r="H77" s="182"/>
      <c r="I77" s="182"/>
    </row>
    <row r="78" spans="1:12" x14ac:dyDescent="0.2">
      <c r="A78" s="19"/>
      <c r="B78" s="19"/>
      <c r="C78" s="19"/>
      <c r="D78" s="79" t="s">
        <v>24</v>
      </c>
      <c r="E78" s="79"/>
      <c r="F78" s="79"/>
      <c r="G78" s="79"/>
      <c r="H78" s="79"/>
      <c r="I78" s="79"/>
    </row>
    <row r="79" spans="1:12" ht="14.25" customHeight="1" x14ac:dyDescent="0.2">
      <c r="A79" s="19"/>
      <c r="B79" s="19"/>
      <c r="C79" s="19"/>
      <c r="D79" s="79" t="s">
        <v>61</v>
      </c>
      <c r="E79" s="79"/>
      <c r="F79" s="79"/>
      <c r="G79" s="79"/>
      <c r="H79" s="79"/>
      <c r="I79" s="79"/>
    </row>
    <row r="80" spans="1:12" x14ac:dyDescent="0.2">
      <c r="A80" s="19"/>
      <c r="B80" s="19"/>
      <c r="C80" s="19"/>
      <c r="D80" s="19"/>
      <c r="E80" s="19"/>
      <c r="F80" s="19"/>
      <c r="G80" s="19"/>
      <c r="H80" s="19"/>
      <c r="I80" s="19"/>
    </row>
    <row r="81" spans="1:9" ht="14.25" customHeight="1" x14ac:dyDescent="0.2">
      <c r="A81" s="78">
        <f>I63</f>
        <v>0</v>
      </c>
      <c r="B81" s="78"/>
      <c r="C81" s="78"/>
      <c r="D81" s="78"/>
      <c r="E81" s="78"/>
      <c r="F81" s="78"/>
      <c r="G81" s="78"/>
      <c r="H81" s="78"/>
      <c r="I81" s="78"/>
    </row>
    <row r="82" spans="1:9" ht="14.25" customHeight="1" x14ac:dyDescent="0.2">
      <c r="A82" s="121" t="s">
        <v>91</v>
      </c>
      <c r="B82" s="121"/>
      <c r="C82" s="121"/>
      <c r="D82" s="121"/>
      <c r="E82" s="121"/>
      <c r="F82" s="121"/>
      <c r="G82" s="121"/>
      <c r="H82" s="121"/>
      <c r="I82" s="121"/>
    </row>
    <row r="83" spans="1:9" x14ac:dyDescent="0.2">
      <c r="A83" s="19"/>
      <c r="B83" s="19"/>
      <c r="C83" s="19"/>
      <c r="D83" s="19"/>
      <c r="E83" s="19"/>
      <c r="F83" s="19"/>
      <c r="G83" s="19"/>
      <c r="H83" s="19"/>
      <c r="I83" s="19"/>
    </row>
    <row r="84" spans="1:9" ht="14.25" customHeight="1" x14ac:dyDescent="0.2">
      <c r="A84" s="179" t="s">
        <v>42</v>
      </c>
      <c r="B84" s="179"/>
      <c r="C84" s="179"/>
      <c r="D84" s="179"/>
      <c r="E84" s="179"/>
      <c r="F84" s="179"/>
      <c r="G84" s="179"/>
      <c r="H84" s="179"/>
      <c r="I84" s="179"/>
    </row>
    <row r="85" spans="1:9" x14ac:dyDescent="0.2">
      <c r="A85" s="19"/>
      <c r="B85" s="19"/>
      <c r="C85" s="19"/>
      <c r="D85" s="19"/>
      <c r="E85" s="19"/>
      <c r="F85" s="19"/>
      <c r="G85" s="19"/>
      <c r="H85" s="19"/>
      <c r="I85" s="19"/>
    </row>
    <row r="86" spans="1:9" ht="15" customHeight="1" x14ac:dyDescent="0.2">
      <c r="A86" s="111" t="s">
        <v>88</v>
      </c>
      <c r="B86" s="111"/>
      <c r="C86" s="111"/>
      <c r="D86" s="111"/>
      <c r="E86" s="111"/>
      <c r="F86" s="109" t="s">
        <v>100</v>
      </c>
      <c r="G86" s="109"/>
      <c r="H86" s="109"/>
      <c r="I86" s="110"/>
    </row>
    <row r="87" spans="1:9" ht="14.25" customHeight="1" x14ac:dyDescent="0.2">
      <c r="A87" s="111"/>
      <c r="B87" s="111"/>
      <c r="C87" s="111"/>
      <c r="D87" s="111"/>
      <c r="E87" s="111"/>
      <c r="F87" s="109"/>
      <c r="G87" s="109"/>
      <c r="H87" s="109"/>
      <c r="I87" s="110"/>
    </row>
    <row r="88" spans="1:9" x14ac:dyDescent="0.2">
      <c r="A88" s="111"/>
      <c r="B88" s="111"/>
      <c r="C88" s="111"/>
      <c r="D88" s="111"/>
      <c r="E88" s="111"/>
      <c r="F88" s="109"/>
      <c r="G88" s="109"/>
      <c r="H88" s="109"/>
      <c r="I88" s="110"/>
    </row>
    <row r="89" spans="1:9" ht="14.25" customHeight="1" x14ac:dyDescent="0.2">
      <c r="A89" s="79" t="s">
        <v>59</v>
      </c>
      <c r="B89" s="79"/>
      <c r="C89" s="79"/>
      <c r="D89" s="79"/>
      <c r="E89" s="79"/>
      <c r="F89" s="109"/>
      <c r="G89" s="109"/>
      <c r="H89" s="109"/>
      <c r="I89" s="110"/>
    </row>
    <row r="90" spans="1:9" x14ac:dyDescent="0.2">
      <c r="A90" s="79"/>
      <c r="B90" s="79"/>
      <c r="C90" s="79"/>
      <c r="D90" s="79"/>
      <c r="E90" s="79"/>
      <c r="F90" s="109"/>
      <c r="G90" s="109"/>
      <c r="H90" s="109"/>
      <c r="I90" s="110"/>
    </row>
    <row r="91" spans="1:9" ht="14.25" customHeight="1" x14ac:dyDescent="0.2">
      <c r="A91" s="79"/>
      <c r="B91" s="79"/>
      <c r="C91" s="79"/>
      <c r="D91" s="79"/>
      <c r="E91" s="79"/>
      <c r="F91" s="109"/>
      <c r="G91" s="109"/>
      <c r="H91" s="109"/>
      <c r="I91" s="110"/>
    </row>
    <row r="92" spans="1:9" ht="15" customHeight="1" x14ac:dyDescent="0.2">
      <c r="A92" s="79" t="s">
        <v>68</v>
      </c>
      <c r="B92" s="79"/>
      <c r="C92" s="79"/>
      <c r="D92" s="79"/>
      <c r="E92" s="79"/>
      <c r="F92" s="109"/>
      <c r="G92" s="109"/>
      <c r="H92" s="109"/>
      <c r="I92" s="110"/>
    </row>
    <row r="93" spans="1:9" ht="14.25" customHeight="1" x14ac:dyDescent="0.2">
      <c r="A93" s="79"/>
      <c r="B93" s="79"/>
      <c r="C93" s="79"/>
      <c r="D93" s="79"/>
      <c r="E93" s="79"/>
      <c r="F93" s="109"/>
      <c r="G93" s="109"/>
      <c r="H93" s="109"/>
      <c r="I93" s="110"/>
    </row>
    <row r="94" spans="1:9" ht="14.25" customHeight="1" x14ac:dyDescent="0.2">
      <c r="A94" s="79"/>
      <c r="B94" s="79"/>
      <c r="C94" s="79"/>
      <c r="D94" s="79"/>
      <c r="E94" s="79"/>
      <c r="F94" s="109"/>
      <c r="G94" s="109"/>
      <c r="H94" s="109"/>
      <c r="I94" s="110"/>
    </row>
    <row r="96" spans="1:9" x14ac:dyDescent="0.2">
      <c r="A96" s="183" t="s">
        <v>26</v>
      </c>
      <c r="B96" s="183"/>
      <c r="C96" s="183"/>
      <c r="D96" s="183"/>
      <c r="E96" s="183"/>
      <c r="F96" s="183"/>
      <c r="G96" s="183"/>
      <c r="H96" s="183"/>
      <c r="I96" s="183"/>
    </row>
    <row r="97" spans="1:9" ht="14.25" customHeight="1" x14ac:dyDescent="0.2">
      <c r="A97" s="103" t="s">
        <v>27</v>
      </c>
      <c r="B97" s="104"/>
      <c r="C97" s="104" t="s">
        <v>79</v>
      </c>
      <c r="D97" s="104"/>
      <c r="E97" s="108"/>
      <c r="F97" s="95"/>
      <c r="G97" s="96"/>
      <c r="H97" s="96"/>
      <c r="I97" s="97"/>
    </row>
    <row r="98" spans="1:9" x14ac:dyDescent="0.2">
      <c r="A98" s="91" t="s">
        <v>28</v>
      </c>
      <c r="B98" s="92"/>
      <c r="C98" s="92" t="s">
        <v>33</v>
      </c>
      <c r="D98" s="92"/>
      <c r="E98" s="107"/>
      <c r="F98" s="98"/>
      <c r="G98" s="79"/>
      <c r="H98" s="79"/>
      <c r="I98" s="99"/>
    </row>
    <row r="99" spans="1:9" x14ac:dyDescent="0.2">
      <c r="A99" s="91" t="s">
        <v>29</v>
      </c>
      <c r="B99" s="92"/>
      <c r="C99" s="92" t="s">
        <v>34</v>
      </c>
      <c r="D99" s="92"/>
      <c r="E99" s="107"/>
      <c r="F99" s="98"/>
      <c r="G99" s="79"/>
      <c r="H99" s="79"/>
      <c r="I99" s="99"/>
    </row>
    <row r="100" spans="1:9" x14ac:dyDescent="0.2">
      <c r="A100" s="91" t="s">
        <v>30</v>
      </c>
      <c r="B100" s="92"/>
      <c r="C100" s="92" t="s">
        <v>35</v>
      </c>
      <c r="D100" s="92"/>
      <c r="E100" s="107"/>
      <c r="F100" s="98"/>
      <c r="G100" s="79"/>
      <c r="H100" s="79"/>
      <c r="I100" s="99"/>
    </row>
    <row r="101" spans="1:9" x14ac:dyDescent="0.2">
      <c r="A101" s="91" t="s">
        <v>1</v>
      </c>
      <c r="B101" s="92"/>
      <c r="C101" s="105" t="s">
        <v>36</v>
      </c>
      <c r="D101" s="105"/>
      <c r="E101" s="106"/>
      <c r="F101" s="98"/>
      <c r="G101" s="79"/>
      <c r="H101" s="79"/>
      <c r="I101" s="99"/>
    </row>
    <row r="102" spans="1:9" ht="14.25" customHeight="1" x14ac:dyDescent="0.2">
      <c r="A102" s="91" t="s">
        <v>37</v>
      </c>
      <c r="B102" s="92"/>
      <c r="C102" s="92" t="s">
        <v>38</v>
      </c>
      <c r="D102" s="92"/>
      <c r="E102" s="107"/>
      <c r="F102" s="98"/>
      <c r="G102" s="79"/>
      <c r="H102" s="79"/>
      <c r="I102" s="99"/>
    </row>
    <row r="103" spans="1:9" x14ac:dyDescent="0.2">
      <c r="A103" s="91" t="s">
        <v>39</v>
      </c>
      <c r="B103" s="92"/>
      <c r="C103" s="92" t="s">
        <v>80</v>
      </c>
      <c r="D103" s="92"/>
      <c r="E103" s="107"/>
      <c r="F103" s="98"/>
      <c r="G103" s="79"/>
      <c r="H103" s="79"/>
      <c r="I103" s="99"/>
    </row>
    <row r="104" spans="1:9" x14ac:dyDescent="0.2">
      <c r="A104" s="91" t="s">
        <v>40</v>
      </c>
      <c r="B104" s="92"/>
      <c r="C104" s="92" t="s">
        <v>41</v>
      </c>
      <c r="D104" s="92"/>
      <c r="E104" s="107"/>
      <c r="F104" s="98"/>
      <c r="G104" s="79"/>
      <c r="H104" s="79"/>
      <c r="I104" s="99"/>
    </row>
    <row r="105" spans="1:9" x14ac:dyDescent="0.2">
      <c r="A105" s="91" t="s">
        <v>31</v>
      </c>
      <c r="B105" s="92"/>
      <c r="C105" s="92" t="s">
        <v>81</v>
      </c>
      <c r="D105" s="92"/>
      <c r="E105" s="107"/>
      <c r="F105" s="98"/>
      <c r="G105" s="79"/>
      <c r="H105" s="79"/>
      <c r="I105" s="99"/>
    </row>
    <row r="106" spans="1:9" x14ac:dyDescent="0.2">
      <c r="A106" s="93" t="s">
        <v>32</v>
      </c>
      <c r="B106" s="94"/>
      <c r="C106" s="94" t="s">
        <v>82</v>
      </c>
      <c r="D106" s="94"/>
      <c r="E106" s="187"/>
      <c r="F106" s="100"/>
      <c r="G106" s="101"/>
      <c r="H106" s="101"/>
      <c r="I106" s="102"/>
    </row>
    <row r="107" spans="1:9" ht="15" thickBot="1" x14ac:dyDescent="0.25">
      <c r="A107" s="19"/>
      <c r="B107" s="19"/>
      <c r="C107" s="19"/>
      <c r="D107" s="19"/>
      <c r="E107" s="19"/>
      <c r="F107" s="19"/>
      <c r="G107" s="19"/>
      <c r="H107" s="19"/>
      <c r="I107" s="19"/>
    </row>
    <row r="108" spans="1:9" x14ac:dyDescent="0.2">
      <c r="A108" s="184" t="s">
        <v>87</v>
      </c>
      <c r="B108" s="185"/>
      <c r="C108" s="185"/>
      <c r="D108" s="185"/>
      <c r="E108" s="185"/>
      <c r="F108" s="185"/>
      <c r="G108" s="185"/>
      <c r="H108" s="185"/>
      <c r="I108" s="186"/>
    </row>
    <row r="109" spans="1:9" ht="15" thickBot="1" x14ac:dyDescent="0.25">
      <c r="A109" s="176" t="s">
        <v>83</v>
      </c>
      <c r="B109" s="177"/>
      <c r="C109" s="177"/>
      <c r="D109" s="177"/>
      <c r="E109" s="177"/>
      <c r="F109" s="177"/>
      <c r="G109" s="177"/>
      <c r="H109" s="177"/>
      <c r="I109" s="178"/>
    </row>
    <row r="110" spans="1:9" x14ac:dyDescent="0.2">
      <c r="A110" s="19"/>
      <c r="B110" s="19"/>
      <c r="C110" s="19"/>
      <c r="D110" s="19"/>
      <c r="E110" s="19"/>
      <c r="F110" s="19"/>
      <c r="G110" s="19"/>
      <c r="H110" s="19"/>
      <c r="I110" s="19"/>
    </row>
    <row r="111" spans="1:9" x14ac:dyDescent="0.2">
      <c r="A111" s="19"/>
      <c r="B111" s="19"/>
      <c r="C111" s="19"/>
      <c r="D111" s="19"/>
      <c r="E111" s="19"/>
      <c r="F111" s="19"/>
      <c r="G111" s="19"/>
      <c r="H111" s="19"/>
      <c r="I111" s="19"/>
    </row>
    <row r="112" spans="1:9" x14ac:dyDescent="0.2">
      <c r="A112" s="19"/>
      <c r="B112" s="19"/>
      <c r="C112" s="19"/>
      <c r="D112" s="19"/>
      <c r="E112" s="19"/>
      <c r="F112" s="19"/>
      <c r="G112" s="19"/>
      <c r="H112" s="19"/>
      <c r="I112" s="19"/>
    </row>
    <row r="113" spans="1:9" x14ac:dyDescent="0.2">
      <c r="A113" s="19"/>
      <c r="B113" s="19"/>
      <c r="C113" s="19"/>
      <c r="D113" s="19"/>
      <c r="E113" s="19"/>
      <c r="F113" s="19"/>
      <c r="G113" s="19"/>
      <c r="H113" s="19"/>
      <c r="I113" s="19"/>
    </row>
    <row r="114" spans="1:9" x14ac:dyDescent="0.2">
      <c r="A114" s="19"/>
      <c r="B114" s="19"/>
      <c r="C114" s="19"/>
      <c r="D114" s="19"/>
      <c r="E114" s="19"/>
      <c r="F114" s="19"/>
      <c r="G114" s="19"/>
      <c r="H114" s="19"/>
      <c r="I114" s="19"/>
    </row>
  </sheetData>
  <sheetProtection algorithmName="SHA-512" hashValue="UiWAk9t5RCboG69XMpRad7536XluCEYaBLm479JCNYky70pe+p3wAg0yPsX6Jjyrn7iVuMx9OOkP3CAWuUDsrA==" saltValue="aAZa3IQu74kdCE+n46sWzw==" spinCount="100000" sheet="1" objects="1" scenarios="1" selectLockedCells="1"/>
  <sortState xmlns:xlrd2="http://schemas.microsoft.com/office/spreadsheetml/2017/richdata2" ref="C27">
    <sortCondition ref="C27"/>
  </sortState>
  <mergeCells count="137">
    <mergeCell ref="A109:I109"/>
    <mergeCell ref="A84:I84"/>
    <mergeCell ref="A66:H66"/>
    <mergeCell ref="A77:C77"/>
    <mergeCell ref="D77:I77"/>
    <mergeCell ref="A58:H58"/>
    <mergeCell ref="A73:C73"/>
    <mergeCell ref="D73:I73"/>
    <mergeCell ref="A96:I96"/>
    <mergeCell ref="D78:I78"/>
    <mergeCell ref="A108:I108"/>
    <mergeCell ref="C104:E104"/>
    <mergeCell ref="C105:E105"/>
    <mergeCell ref="C106:E106"/>
    <mergeCell ref="A67:I67"/>
    <mergeCell ref="A68:C68"/>
    <mergeCell ref="C99:E99"/>
    <mergeCell ref="C100:E100"/>
    <mergeCell ref="A1:I1"/>
    <mergeCell ref="A3:C3"/>
    <mergeCell ref="A4:C4"/>
    <mergeCell ref="A6:C6"/>
    <mergeCell ref="D2:I2"/>
    <mergeCell ref="A5:C5"/>
    <mergeCell ref="D5:I5"/>
    <mergeCell ref="A2:C2"/>
    <mergeCell ref="D3:I3"/>
    <mergeCell ref="D4:I4"/>
    <mergeCell ref="D6:I6"/>
    <mergeCell ref="L11:N11"/>
    <mergeCell ref="A11:B11"/>
    <mergeCell ref="A69:C69"/>
    <mergeCell ref="D74:I74"/>
    <mergeCell ref="A51:H51"/>
    <mergeCell ref="D68:I68"/>
    <mergeCell ref="D69:I69"/>
    <mergeCell ref="D70:I70"/>
    <mergeCell ref="D71:I71"/>
    <mergeCell ref="A74:C74"/>
    <mergeCell ref="A70:C70"/>
    <mergeCell ref="A71:C71"/>
    <mergeCell ref="A72:C72"/>
    <mergeCell ref="A53:E53"/>
    <mergeCell ref="A54:E54"/>
    <mergeCell ref="A56:E56"/>
    <mergeCell ref="A57:E57"/>
    <mergeCell ref="I54:I57"/>
    <mergeCell ref="D72:I72"/>
    <mergeCell ref="A47:E47"/>
    <mergeCell ref="A12:B12"/>
    <mergeCell ref="A13:B13"/>
    <mergeCell ref="A14:B14"/>
    <mergeCell ref="A15:B15"/>
    <mergeCell ref="A7:C7"/>
    <mergeCell ref="D7:I7"/>
    <mergeCell ref="A82:I82"/>
    <mergeCell ref="C11:D11"/>
    <mergeCell ref="C12:D12"/>
    <mergeCell ref="C13:D13"/>
    <mergeCell ref="C14:D14"/>
    <mergeCell ref="C15:D15"/>
    <mergeCell ref="C16:D16"/>
    <mergeCell ref="C17:D17"/>
    <mergeCell ref="C18:D18"/>
    <mergeCell ref="C19:D19"/>
    <mergeCell ref="C20:D20"/>
    <mergeCell ref="C21:D21"/>
    <mergeCell ref="C22:D22"/>
    <mergeCell ref="C23:D23"/>
    <mergeCell ref="A29:D29"/>
    <mergeCell ref="A35:C35"/>
    <mergeCell ref="A30:D30"/>
    <mergeCell ref="A55:E55"/>
    <mergeCell ref="I34:I40"/>
    <mergeCell ref="A45:E45"/>
    <mergeCell ref="A46:E46"/>
    <mergeCell ref="A43:I43"/>
    <mergeCell ref="F86:I94"/>
    <mergeCell ref="A92:E94"/>
    <mergeCell ref="A89:E91"/>
    <mergeCell ref="A86:E88"/>
    <mergeCell ref="E63:H63"/>
    <mergeCell ref="A42:E42"/>
    <mergeCell ref="A41:H41"/>
    <mergeCell ref="A31:H31"/>
    <mergeCell ref="A33:D33"/>
    <mergeCell ref="A48:E48"/>
    <mergeCell ref="A49:E49"/>
    <mergeCell ref="A36:D36"/>
    <mergeCell ref="A37:D37"/>
    <mergeCell ref="A38:D38"/>
    <mergeCell ref="A39:D39"/>
    <mergeCell ref="A40:D40"/>
    <mergeCell ref="G42:I42"/>
    <mergeCell ref="A50:E50"/>
    <mergeCell ref="I45:I50"/>
    <mergeCell ref="A44:E44"/>
    <mergeCell ref="A64:H64"/>
    <mergeCell ref="A65:H65"/>
    <mergeCell ref="A103:B103"/>
    <mergeCell ref="A104:B104"/>
    <mergeCell ref="A105:B105"/>
    <mergeCell ref="A106:B106"/>
    <mergeCell ref="F97:I106"/>
    <mergeCell ref="A97:B97"/>
    <mergeCell ref="A98:B98"/>
    <mergeCell ref="A99:B99"/>
    <mergeCell ref="A100:B100"/>
    <mergeCell ref="C101:E101"/>
    <mergeCell ref="C102:E102"/>
    <mergeCell ref="C97:E97"/>
    <mergeCell ref="C98:E98"/>
    <mergeCell ref="C103:E103"/>
    <mergeCell ref="A101:B101"/>
    <mergeCell ref="A102:B102"/>
    <mergeCell ref="E60:H60"/>
    <mergeCell ref="E61:H61"/>
    <mergeCell ref="E62:H62"/>
    <mergeCell ref="A61:D62"/>
    <mergeCell ref="A81:I81"/>
    <mergeCell ref="D79:I79"/>
    <mergeCell ref="A27:D27"/>
    <mergeCell ref="A28:D28"/>
    <mergeCell ref="A8:I9"/>
    <mergeCell ref="A34:D34"/>
    <mergeCell ref="A16:B16"/>
    <mergeCell ref="A25:I25"/>
    <mergeCell ref="A24:H24"/>
    <mergeCell ref="I27:I30"/>
    <mergeCell ref="A17:B17"/>
    <mergeCell ref="A18:B18"/>
    <mergeCell ref="A19:B19"/>
    <mergeCell ref="A26:D26"/>
    <mergeCell ref="A20:B20"/>
    <mergeCell ref="A21:B21"/>
    <mergeCell ref="A22:B22"/>
    <mergeCell ref="A23:B23"/>
  </mergeCells>
  <conditionalFormatting sqref="D2:I6 G12:G23 G45:G50 G57 G27:G30 G34:G40 D7">
    <cfRule type="cellIs" dxfId="2" priority="7" operator="equal">
      <formula>0</formula>
    </cfRule>
  </conditionalFormatting>
  <conditionalFormatting sqref="A27:H28 E29:H30 A29:A30">
    <cfRule type="expression" dxfId="1" priority="4">
      <formula>$G27&lt;&gt;0</formula>
    </cfRule>
  </conditionalFormatting>
  <conditionalFormatting sqref="A34:H40 A45:H50 A54:H57 A12:H23">
    <cfRule type="expression" dxfId="0" priority="1">
      <formula>$G12&lt;&gt;0</formula>
    </cfRule>
  </conditionalFormatting>
  <dataValidations count="4">
    <dataValidation type="whole" allowBlank="1" showInputMessage="1" showErrorMessage="1" errorTitle="FALSCHE BESTELLMENGE" error="Achtung! Sie können nur ganze Einheiten bestellen." sqref="G57 G27:G30 G45:G50 G12:G23 G34:G40" xr:uid="{00000000-0002-0000-0000-000001000000}">
      <formula1>0</formula1>
      <formula2>50</formula2>
    </dataValidation>
    <dataValidation allowBlank="1" showInputMessage="1" showErrorMessage="1" errorTitle="FALSCHE BESTELLMENGE" error="Achtung! Sie können nur ganze Einheiten bestellen." sqref="G54:G56" xr:uid="{00000000-0002-0000-0000-000002000000}"/>
    <dataValidation type="whole" allowBlank="1" showInputMessage="1" showErrorMessage="1" sqref="D6:I6" xr:uid="{00000000-0002-0000-0000-000000000000}">
      <formula1>0</formula1>
      <formula2>999999</formula2>
    </dataValidation>
    <dataValidation type="whole" allowBlank="1" showInputMessage="1" showErrorMessage="1" sqref="D7:I7" xr:uid="{A8989D4F-31CB-4087-B405-FDD89D25976C}">
      <formula1>0</formula1>
      <formula2>30</formula2>
    </dataValidation>
  </dataValidations>
  <hyperlinks>
    <hyperlink ref="A84:I84" r:id="rId1" display="Für den erteilten Auftrag gelten die allg. Geschäfts- &amp; Lieferbedingungen der Cateringsolutions GmbH." xr:uid="{E6837605-EC38-49D1-9FAA-C9582BB3AE25}"/>
  </hyperlinks>
  <printOptions horizontalCentered="1" verticalCentered="1"/>
  <pageMargins left="0.59055118110236227" right="0.59055118110236227" top="0.73" bottom="0.72" header="0.25" footer="0.26"/>
  <pageSetup paperSize="9" scale="74" fitToHeight="0" orientation="portrait" r:id="rId2"/>
  <headerFooter>
    <oddHeader>&amp;L&amp;G&amp;C&amp;"Tahoma,Fett"&amp;14CATERINGBESTELLUNG VIP-BUSINESS
Wien Energie Business Run 7. September 2023&amp;R&amp;G</oddHeader>
    <oddFooter>&amp;L&amp;G&amp;RSeite &amp;P von &amp;N</oddFooter>
  </headerFooter>
  <rowBreaks count="2" manualBreakCount="2">
    <brk id="10" max="8" man="1"/>
    <brk id="66" max="8" man="1"/>
  </rowBreaks>
  <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Bestellschein</vt:lpstr>
      <vt:lpstr>Bestellschein!Druckbereich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Grill, Andreas</dc:creator>
  <cp:lastModifiedBy>Microsoft Office User</cp:lastModifiedBy>
  <cp:lastPrinted>2023-02-02T07:40:23Z</cp:lastPrinted>
  <dcterms:created xsi:type="dcterms:W3CDTF">2017-09-18T15:38:27Z</dcterms:created>
  <dcterms:modified xsi:type="dcterms:W3CDTF">2023-02-02T13:28:18Z</dcterms:modified>
</cp:coreProperties>
</file>